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Summary" sheetId="1" state="visible" r:id="rId1"/>
    <sheet name="Legal status" sheetId="2" state="visible" r:id="rId2"/>
    <sheet name="Thresholds explained" sheetId="3" state="visible" r:id="rId3"/>
    <sheet name="Selection and exclusions" sheetId="4" state="visible" r:id="rId4"/>
    <sheet name="Method and limitations" sheetId="5" state="visible" r:id="rId5"/>
    <sheet name="Unit level" sheetId="6" state="visible" r:id="rId6"/>
    <sheet name="About the publisher" sheetId="7" state="visible" r:id="rId7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$#,##0"/>
  </numFmts>
  <fonts count="14">
    <font>
      <name val="Calibri"/>
      <family val="2"/>
      <color theme="1"/>
      <sz val="11"/>
      <scheme val="minor"/>
    </font>
    <font>
      <name val="Calibri"/>
      <b val="1"/>
      <color rgb="FF1A1A1A"/>
      <sz val="16"/>
    </font>
    <font>
      <name val="Calibri"/>
      <color rgb="FF6A6862"/>
      <sz val="9"/>
    </font>
    <font>
      <name val="Calibri"/>
      <b val="1"/>
      <color rgb="FFFFFFFF"/>
      <sz val="9"/>
    </font>
    <font>
      <name val="Calibri"/>
      <color rgb="FF1A1A1A"/>
      <sz val="10"/>
    </font>
    <font>
      <name val="Calibri"/>
      <color rgb="FF8A1C1C"/>
      <sz val="9"/>
    </font>
    <font>
      <name val="Calibri"/>
      <b val="1"/>
      <color rgb="FF8A1C1C"/>
      <sz val="11"/>
    </font>
    <font>
      <name val="Calibri"/>
      <b val="1"/>
      <color rgb="FF1A1A1A"/>
      <sz val="11"/>
    </font>
    <font>
      <name val="Calibri"/>
      <color rgb="FF0563C1"/>
      <sz val="9"/>
      <u val="single"/>
    </font>
    <font>
      <name val="Calibri"/>
      <b val="1"/>
      <color rgb="FF8A1C1C"/>
      <sz val="10"/>
    </font>
    <font>
      <name val="Calibri"/>
      <b val="1"/>
      <sz val="11"/>
    </font>
    <font>
      <name val="Calibri"/>
      <sz val="11"/>
    </font>
    <font>
      <name val="Calibri"/>
      <color rgb="005F5C56"/>
      <sz val="9"/>
    </font>
    <font>
      <name val="Calibri"/>
      <b val="1"/>
      <sz val="16"/>
    </font>
  </fonts>
  <fills count="3">
    <fill>
      <patternFill/>
    </fill>
    <fill>
      <patternFill patternType="gray125"/>
    </fill>
    <fill>
      <patternFill patternType="solid">
        <fgColor rgb="FF1A1A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3" fillId="2" borderId="0" applyAlignment="1" pivotButton="0" quotePrefix="0" xfId="0">
      <alignment horizontal="left" vertical="top" wrapText="1"/>
    </xf>
    <xf numFmtId="0" fontId="4" fillId="0" borderId="0" pivotButton="0" quotePrefix="0" xfId="0"/>
    <xf numFmtId="164" fontId="4" fillId="0" borderId="0" pivotButton="0" quotePrefix="0" xfId="0"/>
    <xf numFmtId="164" fontId="6" fillId="0" borderId="0" pivotButton="0" quotePrefix="0" xfId="0"/>
    <xf numFmtId="165" fontId="6" fillId="0" borderId="0" pivotButton="0" quotePrefix="0" xfId="0"/>
    <xf numFmtId="2" fontId="4" fillId="0" borderId="0" pivotButton="0" quotePrefix="0" xfId="0"/>
    <xf numFmtId="165" fontId="4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165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166" fontId="4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hyperlink" Target="https://www.compass.com/homedetails/87-Leonard-St-Unit-PHB-Manhattan-NY-10013/2105351584744225377_lid/" TargetMode="External" Id="rId1" /><Relationship Type="http://schemas.openxmlformats.org/officeDocument/2006/relationships/hyperlink" Target="https://www.compass.com/homedetails/535-West-End-Ave-Unit-12-Manhattan-NY-10024/1714022037641818385_lid/" TargetMode="External" Id="rId2" /><Relationship Type="http://schemas.openxmlformats.org/officeDocument/2006/relationships/hyperlink" Target="https://www.compass.com/homedetails/55-Warren-St-Unit-4-Manhattan-NY-10007/2140702811593481409_lid/" TargetMode="External" Id="rId3" /><Relationship Type="http://schemas.openxmlformats.org/officeDocument/2006/relationships/hyperlink" Target="https://www.compass.com/homedetails/146-W-57th-St-Unit-PHA-Manhattan-NY-10019/1986470892379324761_lid/" TargetMode="External" Id="rId4" /><Relationship Type="http://schemas.openxmlformats.org/officeDocument/2006/relationships/hyperlink" Target="https://www.compass.com/homedetails/274-W-12th-St-Unit-4-Manhattan-NY-10014/2062619345373871001_lid/" TargetMode="External" Id="rId5" /><Relationship Type="http://schemas.openxmlformats.org/officeDocument/2006/relationships/hyperlink" Target="https://www.compass.com/homedetails/85-Leonard-St-Unit-4-Manhattan-NY-10013/2129857220594247545_lid/" TargetMode="External" Id="rId6" /><Relationship Type="http://schemas.openxmlformats.org/officeDocument/2006/relationships/hyperlink" Target="https://www.compass.com/homedetails/234-E-70th-St-Unit-7-Manhattan-NY-10021/1832141757549483833_lid/" TargetMode="External" Id="rId7" /><Relationship Type="http://schemas.openxmlformats.org/officeDocument/2006/relationships/hyperlink" Target="https://www.compass.com/homedetails/231-W-26th-St-Unit-2-Manhattan-NY-10001/1857722616886337529_lid/" TargetMode="External" Id="rId8" /><Relationship Type="http://schemas.openxmlformats.org/officeDocument/2006/relationships/hyperlink" Target="https://www.compass.com/homedetails/57-E-73rd-St-Unit-4-Manhattan-NY-10021/1842344417212496977_lid/" TargetMode="External" Id="rId9" /><Relationship Type="http://schemas.openxmlformats.org/officeDocument/2006/relationships/hyperlink" Target="https://www.compass.com/homedetails/333-W-14th-St-Unit-1-Manhattan-NY-10014/1953104369980798473_lid/" TargetMode="External" Id="rId10" /><Relationship Type="http://schemas.openxmlformats.org/officeDocument/2006/relationships/hyperlink" Target="https://www.compass.com/homedetails/56-E-13th-St-Unit-1-Manhattan-NY-10003/1722667066664614665_lid/" TargetMode="External" Id="rId11" /><Relationship Type="http://schemas.openxmlformats.org/officeDocument/2006/relationships/hyperlink" Target="https://www.compass.com/homedetails/274-W-12th-St-Unit-2-Manhattan-NY-10014/2108132020990196617_lid/" TargetMode="External" Id="rId12" /><Relationship Type="http://schemas.openxmlformats.org/officeDocument/2006/relationships/hyperlink" Target="https://www.compass.com/homedetails/30-Orchard-St-Unit-7-Manhattan-NY-10002/2032103510520054633_lid/" TargetMode="External" Id="rId13" /><Relationship Type="http://schemas.openxmlformats.org/officeDocument/2006/relationships/hyperlink" Target="https://www.compass.com/homedetails/211-W-18th-St-Unit-PH-Manhattan-NY-10011/2164816021796968313_lid/" TargetMode="External" Id="rId14" /><Relationship Type="http://schemas.openxmlformats.org/officeDocument/2006/relationships/hyperlink" Target="https://www.compass.com/homedetails/100-United-Nations-Plaza-Unit-45C-Manhattan-NY-10017/1890503427133179481_lid/" TargetMode="External" Id="rId15" /><Relationship Type="http://schemas.openxmlformats.org/officeDocument/2006/relationships/hyperlink" Target="https://www.compass.com/homedetails/211-W-18th-St-Unit-5-Manhattan-NY-10011/2169712027521022137_lid/" TargetMode="External" Id="rId16" /><Relationship Type="http://schemas.openxmlformats.org/officeDocument/2006/relationships/hyperlink" Target="https://www.compass.com/homedetails/72-E-1st-St-Unit-2-Manhattan-NY-10003/1861769111593804729_lid/" TargetMode="External" Id="rId17" /><Relationship Type="http://schemas.openxmlformats.org/officeDocument/2006/relationships/hyperlink" Target="https://www.compass.com/homedetails/19-Warren-St-Unit-2E-Manhattan-NY-10007/1821037534130067673_lid/" TargetMode="External" Id="rId18" /><Relationship Type="http://schemas.openxmlformats.org/officeDocument/2006/relationships/hyperlink" Target="https://www.compass.com/homedetails/355-E-19th-St-Unit-6-Manhattan-NY-10003/1890807458288912385_lid/" TargetMode="External" Id="rId19" /><Relationship Type="http://schemas.openxmlformats.org/officeDocument/2006/relationships/hyperlink" Target="https://www.compass.com/homedetails/48-Laight-St-Unit-3N-Manhattan-NY-10013/1985818777310661753_lid/" TargetMode="External" Id="rId20" /><Relationship Type="http://schemas.openxmlformats.org/officeDocument/2006/relationships/hyperlink" Target="https://www.compass.com/homedetails/206-E-73rd-St-Unit-4E-Manhattan-NY-10021/1862435570109353617_lid/" TargetMode="External" Id="rId21" /><Relationship Type="http://schemas.openxmlformats.org/officeDocument/2006/relationships/hyperlink" Target="https://www.compass.com/homedetails/68-Thomas-St-Unit-5R-Manhattan-NY-10013/1755303974104873609_lid/" TargetMode="External" Id="rId22" /><Relationship Type="http://schemas.openxmlformats.org/officeDocument/2006/relationships/hyperlink" Target="https://www.compass.com/homedetails/19-Warren-St-Unit-2W-Manhattan-NY-10007/1854358283368114089_lid/" TargetMode="External" Id="rId23" /><Relationship Type="http://schemas.openxmlformats.org/officeDocument/2006/relationships/hyperlink" Target="https://www.compass.com/homedetails/112-Franklin-St-Unit-4-Manhattan-NY-10013/1763238235434471145_lid/" TargetMode="External" Id="rId24" /><Relationship Type="http://schemas.openxmlformats.org/officeDocument/2006/relationships/hyperlink" Target="https://www.compass.com/homedetails/41-7th-Ave-S-Unit-2-Manhattan-NY-10014/1915490198256842801_lid/" TargetMode="External" Id="rId25" /><Relationship Type="http://schemas.openxmlformats.org/officeDocument/2006/relationships/hyperlink" Target="https://www.compass.com/homedetails/41-Bond-St-Unit-PH-Manhattan-NY-10012/2037101822245017625_lid/" TargetMode="External" Id="rId26" /><Relationship Type="http://schemas.openxmlformats.org/officeDocument/2006/relationships/hyperlink" Target="https://www.compass.com/homedetails/5-E-3rd-St-Unit-3-Manhattan-NY-10003/1855953581530032025_lid/" TargetMode="External" Id="rId27" /><Relationship Type="http://schemas.openxmlformats.org/officeDocument/2006/relationships/hyperlink" Target="https://www.compass.com/homedetails/56-Thomas-St-Unit-5-Manhattan-NY-10013/1722516721896553705_lid/" TargetMode="External" Id="rId28" /><Relationship Type="http://schemas.openxmlformats.org/officeDocument/2006/relationships/hyperlink" Target="https://www.compass.com/homedetails/532-W-20th-St-Unit-7-Manhattan-NY-10011/2072916219860133329_lid/" TargetMode="External" Id="rId29" /><Relationship Type="http://schemas.openxmlformats.org/officeDocument/2006/relationships/hyperlink" Target="https://www.compass.com/homedetails/298-E-2nd-St-Unit-4-Manhattan-NY-10009/1968309461978785569_lid/" TargetMode="External" Id="rId30" /><Relationship Type="http://schemas.openxmlformats.org/officeDocument/2006/relationships/hyperlink" Target="https://www.compass.com/homedetails/845-United-Nations-Plaza-Unit-83C-Manhattan-NY-11101/1854516786259410721_lid/" TargetMode="External" Id="rId31" /><Relationship Type="http://schemas.openxmlformats.org/officeDocument/2006/relationships/hyperlink" Target="https://www.compass.com/homedetails/1055-Park-Ave-Unit-2-Manhattan-NY-10028/1668073093995130145_lid/" TargetMode="External" Id="rId32" /><Relationship Type="http://schemas.openxmlformats.org/officeDocument/2006/relationships/hyperlink" Target="https://www.compass.com/homedetails/123-Chambers-St-Unit-5-Manhattan-NY-10007/1892850947394376657_lid/" TargetMode="External" Id="rId33" /><Relationship Type="http://schemas.openxmlformats.org/officeDocument/2006/relationships/hyperlink" Target="https://www.compass.com/homedetails/99-Battery-Pl-Unit-PHH-Manhattan-NY-10280/20WRDC_pid/" TargetMode="External" Id="rId34" /><Relationship Type="http://schemas.openxmlformats.org/officeDocument/2006/relationships/hyperlink" Target="https://www.compass.com/homedetails/471-Washington-St-Unit-4A-Manhattan-NY-10013/1921844279526020777_lid/" TargetMode="External" Id="rId35" /><Relationship Type="http://schemas.openxmlformats.org/officeDocument/2006/relationships/hyperlink" Target="https://www.compass.com/homedetails/148-Chambers-St-Unit-5-Manhattan-NY-10007/1850941593951631001_lid/" TargetMode="External" Id="rId36" /><Relationship Type="http://schemas.openxmlformats.org/officeDocument/2006/relationships/hyperlink" Target="https://www.compass.com/homedetails/12-W-10th-St-Unit-4-Manhattan-NY-10011/1972589845596519089_lid/" TargetMode="External" Id="rId37" /><Relationship Type="http://schemas.openxmlformats.org/officeDocument/2006/relationships/hyperlink" Target="https://www.compass.com/homedetails/3-W-13th-St-Unit-6-Manhattan-NY-10011/203YL4_pid/" TargetMode="External" Id="rId38" /><Relationship Type="http://schemas.openxmlformats.org/officeDocument/2006/relationships/hyperlink" Target="https://www.compass.com/homedetails/298-E-2nd-St-Unit-3-Manhattan-NY-10009/1775494664545324185_lid/" TargetMode="External" Id="rId39" /><Relationship Type="http://schemas.openxmlformats.org/officeDocument/2006/relationships/hyperlink" Target="https://www.compass.com/homedetails/2-Bleecker-St-Unit-2-Manhattan-NY-10012/2142940496023455729_lid/" TargetMode="External" Id="rId40" /><Relationship Type="http://schemas.openxmlformats.org/officeDocument/2006/relationships/hyperlink" Target="https://www.compass.com/homedetails/37-E-12th-St-Unit-6-Manhattan-NY-10003/1692844171375595721_lid/" TargetMode="External" Id="rId41" /><Relationship Type="http://schemas.openxmlformats.org/officeDocument/2006/relationships/hyperlink" Target="https://www.compass.com/homedetails/182-Mulberry-St-Unit-3-Manhattan-NY-10012/1801160948696845465_lid/" TargetMode="External" Id="rId42" /><Relationship Type="http://schemas.openxmlformats.org/officeDocument/2006/relationships/hyperlink" Target="https://www.compass.com/homedetails/100-United-Nations-Plaza-Unit-44AB-Manhattan-NY-10017/2005908785220387073_lid/" TargetMode="External" Id="rId43" /><Relationship Type="http://schemas.openxmlformats.org/officeDocument/2006/relationships/hyperlink" Target="https://www.compass.com/homedetails/48-Laight-St-Unit-5N-Manhattan-NY-10013/2124785081413613017_lid/" TargetMode="External" Id="rId44" /><Relationship Type="http://schemas.openxmlformats.org/officeDocument/2006/relationships/hyperlink" Target="https://www.compass.com/homedetails/201-E-80th-St-Unit-18A-Manhattan-NY-10075/1766168730967624265_lid/" TargetMode="External" Id="rId45" /><Relationship Type="http://schemas.openxmlformats.org/officeDocument/2006/relationships/hyperlink" Target="https://www.compass.com/homedetails/6-E-1st-St-Unit-2A-Manhattan-NY-10003/2108473060754265945_lid/" TargetMode="External" Id="rId46" /><Relationship Type="http://schemas.openxmlformats.org/officeDocument/2006/relationships/hyperlink" Target="https://www.compass.com/homedetails/133-W-14th-St-Unit-4-Manhattan-NY-10011/1895093996271187065_lid/" TargetMode="External" Id="rId47" /><Relationship Type="http://schemas.openxmlformats.org/officeDocument/2006/relationships/hyperlink" Target="https://www.compass.com/homedetails/182-Mulberry-St-Unit-4-Manhattan-NY-10012/20IAW8_pid/" TargetMode="External" Id="rId48" /><Relationship Type="http://schemas.openxmlformats.org/officeDocument/2006/relationships/hyperlink" Target="https://www.compass.com/homedetails/230-W-56th-St-Unit-67A-Manhattan-NY-10019/1962785101631853209_lid/" TargetMode="External" Id="rId49" /><Relationship Type="http://schemas.openxmlformats.org/officeDocument/2006/relationships/hyperlink" Target="https://www.compass.com/homedetails/425-W-53rd-St-Unit-409-Manhattan-NY-10019/1976331908028716489_lid/" TargetMode="External" Id="rId50" /><Relationship Type="http://schemas.openxmlformats.org/officeDocument/2006/relationships/hyperlink" Target="https://www.compass.com/homedetails/350-W-Broadway-Unit-4-Manhattan-NY-10013/2088665911882563089_lid/" TargetMode="External" Id="rId51" /><Relationship Type="http://schemas.openxmlformats.org/officeDocument/2006/relationships/hyperlink" Target="https://www.compass.com/homedetails/1182-Broadway-Unit-15A-Manhattan-NY-10001/1779277152771122553_lid/" TargetMode="External" Id="rId52" /><Relationship Type="http://schemas.openxmlformats.org/officeDocument/2006/relationships/hyperlink" Target="https://www.compass.com/homedetails/845-United-Nations-Plaza-Unit-63B-Manhattan-NY-10017/1OIB8D_pid/" TargetMode="External" Id="rId53" /><Relationship Type="http://schemas.openxmlformats.org/officeDocument/2006/relationships/hyperlink" Target="https://www.compass.com/homedetails/438-E-12th-St-Unit-PHH-Manhattan-NY-10009/1524692679745961489_lid/" TargetMode="External" Id="rId54" /><Relationship Type="http://schemas.openxmlformats.org/officeDocument/2006/relationships/hyperlink" Target="https://www.compass.com/homedetails/133-W-22nd-St-Unit-PHB-Manhattan-NY-10011/1724184221466709897_lid/" TargetMode="External" Id="rId55" /><Relationship Type="http://schemas.openxmlformats.org/officeDocument/2006/relationships/hyperlink" Target="https://www.compass.com/homedetails/60-Warren-St-Unit-4-Manhattan-NY-10007/1856006862570765433_lid/" TargetMode="External" Id="rId56" /><Relationship Type="http://schemas.openxmlformats.org/officeDocument/2006/relationships/hyperlink" Target="https://www.compass.com/homedetails/1-Central-Park-West-Unit-PH52B-Manhattan-NY-10023/1748072465568099641_lid/" TargetMode="External" Id="rId57" /><Relationship Type="http://schemas.openxmlformats.org/officeDocument/2006/relationships/hyperlink" Target="https://www.compass.com/homedetails/346-W-22nd-St-Unit-2-Manhattan-NY-10011/1906583809918967793_lid/" TargetMode="External" Id="rId58" /><Relationship Type="http://schemas.openxmlformats.org/officeDocument/2006/relationships/hyperlink" Target="https://www.compass.com/homedetails/1-Wall-St-Unit-903-Manhattan-NY-10005/1742484466867466281_lid/" TargetMode="External" Id="rId59" /><Relationship Type="http://schemas.openxmlformats.org/officeDocument/2006/relationships/hyperlink" Target="https://www.compass.com/homedetails/845-United-Nations-Plaza-Unit-78C-Manhattan-NY-10017/1679716969352665897_lid/" TargetMode="External" Id="rId60" /><Relationship Type="http://schemas.openxmlformats.org/officeDocument/2006/relationships/hyperlink" Target="https://www.compass.com/homedetails/318-E-81st-St-Unit-5-Manhattan-NY-10075/1838734527489849793_lid/" TargetMode="External" Id="rId61" /><Relationship Type="http://schemas.openxmlformats.org/officeDocument/2006/relationships/hyperlink" Target="https://www.compass.com/homedetails/502-Park-Ave-Unit-PH22-Manhattan-NY-10022/1925727596858103505_lid/" TargetMode="External" Id="rId62" /><Relationship Type="http://schemas.openxmlformats.org/officeDocument/2006/relationships/hyperlink" Target="https://www.compass.com/homedetails/240-Riverside-Blvd-Unit-22BC-Manhattan-NY-10069/1928428247926469913_lid/" TargetMode="External" Id="rId63" /><Relationship Type="http://schemas.openxmlformats.org/officeDocument/2006/relationships/hyperlink" Target="https://www.compass.com/homedetails/70-Greene-St-Unit-2-Manhattan-NY-10012/1918424889450397217_lid/" TargetMode="External" Id="rId64" /><Relationship Type="http://schemas.openxmlformats.org/officeDocument/2006/relationships/hyperlink" Target="https://www.compass.com/homedetails/16-E-84th-St-Unit-4AB-Manhattan-NY-10028/1871279911805614185_lid/" TargetMode="External" Id="rId65" /><Relationship Type="http://schemas.openxmlformats.org/officeDocument/2006/relationships/hyperlink" Target="https://www.compass.com/homedetails/350-W-Broadway-Unit-7-Manhattan-NY-10013/19CXI3_pid/" TargetMode="External" Id="rId66" /><Relationship Type="http://schemas.openxmlformats.org/officeDocument/2006/relationships/hyperlink" Target="https://www.compass.com/homedetails/35-Vestry-St-Unit-3-Manhattan-NY-10013/1907517853813136729_lid/" TargetMode="External" Id="rId67" /><Relationship Type="http://schemas.openxmlformats.org/officeDocument/2006/relationships/hyperlink" Target="https://www.compass.com/homedetails/1-Wall-St-Unit-2606-Manhattan-NY-10005/1764613886465468817_lid/" TargetMode="External" Id="rId68" /><Relationship Type="http://schemas.openxmlformats.org/officeDocument/2006/relationships/hyperlink" Target="https://www.compass.com/homedetails/135-W-52nd-St-Unit-38A-Manhattan-NY-10019/1801129208074877233_lid/" TargetMode="External" Id="rId69" /><Relationship Type="http://schemas.openxmlformats.org/officeDocument/2006/relationships/hyperlink" Target="https://www.compass.com/homedetails/497-Greenwich-St-Unit-9A-Manhattan-NY-10013/1852254468867627409_lid/" TargetMode="External" Id="rId70" /><Relationship Type="http://schemas.openxmlformats.org/officeDocument/2006/relationships/hyperlink" Target="https://www.compass.com/homedetails/1-Wall-St-Unit-1003-Manhattan-NY-10005/1805959424280292481_lid/" TargetMode="External" Id="rId71" /><Relationship Type="http://schemas.openxmlformats.org/officeDocument/2006/relationships/hyperlink" Target="https://www.compass.com/homedetails/1-Wall-St-Unit-2202-Manhattan-NY-10005/1760981034187897417_lid/" TargetMode="External" Id="rId72" /><Relationship Type="http://schemas.openxmlformats.org/officeDocument/2006/relationships/hyperlink" Target="https://www.compass.com/homedetails/1-Wall-St-Unit-2003-Manhattan-NY-10005/1809442669894393969_lid/" TargetMode="External" Id="rId73" /><Relationship Type="http://schemas.openxmlformats.org/officeDocument/2006/relationships/hyperlink" Target="https://www.compass.com/homedetails/230-W-56th-St-Unit-66B-Manhattan-NY-10019/1697238673981520473_lid/" TargetMode="External" Id="rId74" /><Relationship Type="http://schemas.openxmlformats.org/officeDocument/2006/relationships/hyperlink" Target="https://www.compass.com/homedetails/236-W-24th-St-Unit-PH-Manhattan-NY-10011/2105928767569359505_lid/" TargetMode="External" Id="rId75" /><Relationship Type="http://schemas.openxmlformats.org/officeDocument/2006/relationships/hyperlink" Target="https://www.compass.com/homedetails/377-Rector-Pl-Unit-PHB-Manhattan-NY-10280/2116113131287655321_lid/" TargetMode="External" Id="rId76" /><Relationship Type="http://schemas.openxmlformats.org/officeDocument/2006/relationships/hyperlink" Target="https://www.compass.com/homedetails/1-Wall-St-Unit-2001-Manhattan-NY-10005/1732722046158792209_lid/" TargetMode="External" Id="rId77" /><Relationship Type="http://schemas.openxmlformats.org/officeDocument/2006/relationships/hyperlink" Target="https://www.compass.com/homedetails/721-5th-Ave-Unit-52AB-Manhattan-NY-10022/1834369625880741185_lid/" TargetMode="External" Id="rId78" /><Relationship Type="http://schemas.openxmlformats.org/officeDocument/2006/relationships/hyperlink" Target="https://www.compass.com/homedetails/200-E-95th-St-Unit-10A-Manhattan-NY-10128/1885698338350110361_lid/" TargetMode="External" Id="rId79" /><Relationship Type="http://schemas.openxmlformats.org/officeDocument/2006/relationships/hyperlink" Target="https://www.compass.com/homedetails/845-United-Nations-Plaza-Unit-56B-Manhattan-NY-10017/1982175514276318657_lid/" TargetMode="External" Id="rId80" /><Relationship Type="http://schemas.openxmlformats.org/officeDocument/2006/relationships/hyperlink" Target="https://www.compass.com/homedetails/400-5th-Ave-Unit-46E-Manhattan-NY-10018/2176306295930093537_lid/" TargetMode="External" Id="rId81" /><Relationship Type="http://schemas.openxmlformats.org/officeDocument/2006/relationships/hyperlink" Target="https://www.compass.com/homedetails/75-Wall-St-Unit-PHD3-Manhattan-NY-10005/2035131703348375665_lid/" TargetMode="External" Id="rId82" /><Relationship Type="http://schemas.openxmlformats.org/officeDocument/2006/relationships/hyperlink" Target="https://www.compass.com/homedetails/471-Washington-St-Unit-4B-Manhattan-NY-10013/1791452902692850369_lid/" TargetMode="External" Id="rId83" /><Relationship Type="http://schemas.openxmlformats.org/officeDocument/2006/relationships/hyperlink" Target="https://www.compass.com/homedetails/53-Warren-St-Unit-1-Manhattan-NY-10007/1850174616340724065_lid/" TargetMode="External" Id="rId84" /><Relationship Type="http://schemas.openxmlformats.org/officeDocument/2006/relationships/hyperlink" Target="https://www.compass.com/homedetails/1-Wall-St-Unit-1201-Manhattan-NY-10005/1784936239166457721_lid/" TargetMode="External" Id="rId85" /><Relationship Type="http://schemas.openxmlformats.org/officeDocument/2006/relationships/hyperlink" Target="https://www.compass.com/homedetails/1-Wall-St-Unit-1101-Manhattan-NY-10005/1803744663315082729_lid/" TargetMode="External" Id="rId86" /><Relationship Type="http://schemas.openxmlformats.org/officeDocument/2006/relationships/hyperlink" Target="https://www.compass.com/homedetails/235-W-75th-St-Unit-312-Manhattan-NY-10023/1723480395596690697_lid/" TargetMode="External" Id="rId87" /><Relationship Type="http://schemas.openxmlformats.org/officeDocument/2006/relationships/hyperlink" Target="https://www.compass.com/homedetails/845-United-Nations-Plaza-Unit-59B-Manhattan-NY-10017/2027209070166522809_lid/" TargetMode="External" Id="rId88" /><Relationship Type="http://schemas.openxmlformats.org/officeDocument/2006/relationships/hyperlink" Target="https://www.compass.com/homedetails/845-United-Nations-Plaza-Unit-37B-Manhattan-NY-10017/1789942998114474593_lid/" TargetMode="External" Id="rId89" /><Relationship Type="http://schemas.openxmlformats.org/officeDocument/2006/relationships/hyperlink" Target="https://www.compass.com/homedetails/37-E-12th-St-Unit-4-Manhattan-NY-10003/2079323270023437449_lid/" TargetMode="External" Id="rId90" /><Relationship Type="http://schemas.openxmlformats.org/officeDocument/2006/relationships/hyperlink" Target="https://www.compass.com/homedetails/90-Franklin-St-Unit-14-Manhattan-NY-10013/1749427690883468961_lid/" TargetMode="External" Id="rId91" /><Relationship Type="http://schemas.openxmlformats.org/officeDocument/2006/relationships/hyperlink" Target="https://www.compass.com/homedetails/320-E-82nd-St-Unit-4-Manhattan-NY-10028/1662525428608638609_lid/" TargetMode="External" Id="rId92" /><Relationship Type="http://schemas.openxmlformats.org/officeDocument/2006/relationships/hyperlink" Target="https://www.compass.com/homedetails/172-Madison-Ave-Unit-26A-Manhattan-NY-10016/1946596408535295849_lid/" TargetMode="External" Id="rId93" /><Relationship Type="http://schemas.openxmlformats.org/officeDocument/2006/relationships/hyperlink" Target="https://www.compass.com/homedetails/50-United-Nations-Plaza-Unit-34B-Manhattan-NY-10017/20032Q_pid/" TargetMode="External" Id="rId94" /><Relationship Type="http://schemas.openxmlformats.org/officeDocument/2006/relationships/hyperlink" Target="https://www.compass.com/homedetails/115-Mercer-St-Unit-2B-Manhattan-NY-10012/1796619787425821473_lid/" TargetMode="External" Id="rId95" /><Relationship Type="http://schemas.openxmlformats.org/officeDocument/2006/relationships/hyperlink" Target="https://www.compass.com/homedetails/220-Riverside-Blvd-Unit-43A-Manhattan-NY-10069/1926365575419877753_lid/" TargetMode="External" Id="rId96" /><Relationship Type="http://schemas.openxmlformats.org/officeDocument/2006/relationships/hyperlink" Target="https://www.compass.com/homedetails/500-West-End-Ave-Unit-8C-Manhattan-NY-10024/1785871151131172049_lid/" TargetMode="External" Id="rId97" /><Relationship Type="http://schemas.openxmlformats.org/officeDocument/2006/relationships/hyperlink" Target="https://www.compass.com/homedetails/35-Hudson-Yards-Unit-7802-Manhattan-NY-10001/1792198164402944457_lid/" TargetMode="External" Id="rId98" /><Relationship Type="http://schemas.openxmlformats.org/officeDocument/2006/relationships/hyperlink" Target="https://www.compass.com/homedetails/53-W-53rd-St-Unit-36BC-Manhattan-NY-10019/2057362463897732033_lid/" TargetMode="External" Id="rId99" /><Relationship Type="http://schemas.openxmlformats.org/officeDocument/2006/relationships/hyperlink" Target="https://www.compass.com/homedetails/508-W-24th-St-Unit-6S-Manhattan-NY-10011/1867497809104392985_lid/" TargetMode="External" Id="rId100" /><Relationship Type="http://schemas.openxmlformats.org/officeDocument/2006/relationships/hyperlink" Target="https://www.compass.com/homedetails/53-W-53rd-St-Unit-33A-Manhattan-NY-10019/1566161030523461009_lid/" TargetMode="External" Id="rId101" /><Relationship Type="http://schemas.openxmlformats.org/officeDocument/2006/relationships/hyperlink" Target="https://www.compass.com/homedetails/1200-5th-Ave-Unit-4A-Manhattan-NY-10029/1943679741772466761_lid/" TargetMode="External" Id="rId102" /><Relationship Type="http://schemas.openxmlformats.org/officeDocument/2006/relationships/hyperlink" Target="https://www.compass.com/homedetails/252-7th-Ave-Unit-PHC-Manhattan-NY-10001/2068298184159773209_lid/" TargetMode="External" Id="rId103" /><Relationship Type="http://schemas.openxmlformats.org/officeDocument/2006/relationships/hyperlink" Target="https://www.compass.com/homedetails/200-E-95th-St-Unit-20C-Manhattan-NY-10128/1913296852017198025_lid/" TargetMode="External" Id="rId104" /><Relationship Type="http://schemas.openxmlformats.org/officeDocument/2006/relationships/hyperlink" Target="https://www.compass.com/homedetails/101-Warren-St-Unit-11L-Manhattan-NY-10007/1688354158498416081_lid/" TargetMode="External" Id="rId105" /><Relationship Type="http://schemas.openxmlformats.org/officeDocument/2006/relationships/hyperlink" Target="https://www.compass.com/homedetails/320-E-82nd-St-Unit-3-Manhattan-NY-10028/1830060223970940097_lid/" TargetMode="External" Id="rId106" /><Relationship Type="http://schemas.openxmlformats.org/officeDocument/2006/relationships/hyperlink" Target="https://www.compass.com/homedetails/181-E-90th-St-Unit-PH31A-Manhattan-NY-10128/1913317179803580785_lid/" TargetMode="External" Id="rId107" /><Relationship Type="http://schemas.openxmlformats.org/officeDocument/2006/relationships/hyperlink" Target="https://www.compass.com/homedetails/80-Riverside-Blvd-Unit-12B-Manhattan-NY-10069/2119132827633797681_lid/" TargetMode="External" Id="rId108" /><Relationship Type="http://schemas.openxmlformats.org/officeDocument/2006/relationships/hyperlink" Target="https://www.compass.com/homedetails/35-Hudson-Yards-Unit-6903-Manhattan-NY-10001/1838957158478508537_lid/" TargetMode="External" Id="rId109" /><Relationship Type="http://schemas.openxmlformats.org/officeDocument/2006/relationships/hyperlink" Target="https://www.compass.com/homedetails/200-E-95th-St-Unit-16B-Manhattan-NY-10128/1760296156345244961_lid/" TargetMode="External" Id="rId110" /><Relationship Type="http://schemas.openxmlformats.org/officeDocument/2006/relationships/hyperlink" Target="https://www.compass.com/homedetails/80-Riverside-Blvd-Unit-PH4B-Manhattan-NY-10069/1581979575134894345_lid/" TargetMode="External" Id="rId111" /><Relationship Type="http://schemas.openxmlformats.org/officeDocument/2006/relationships/hyperlink" Target="https://www.compass.com/homedetails/130-W-30th-St-Unit-15A-Manhattan-NY-10001/2054632421849306337_lid/" TargetMode="External" Id="rId112" /><Relationship Type="http://schemas.openxmlformats.org/officeDocument/2006/relationships/hyperlink" Target="https://www.compass.com/homedetails/230-W-56th-St-Unit-67B-Manhattan-NY-10019/1968947507153968945_lid/" TargetMode="External" Id="rId113" /><Relationship Type="http://schemas.openxmlformats.org/officeDocument/2006/relationships/hyperlink" Target="https://www.compass.com/homedetails/200-E-95th-St-Unit-23B-Manhattan-NY-10128/1857404666681582665_lid/" TargetMode="External" Id="rId114" /><Relationship Type="http://schemas.openxmlformats.org/officeDocument/2006/relationships/hyperlink" Target="https://www.compass.com/homedetails/252-7th-Ave-Unit-PHI-Manhattan-NY-10001/1887891571302220217_lid/" TargetMode="External" Id="rId115" /><Relationship Type="http://schemas.openxmlformats.org/officeDocument/2006/relationships/hyperlink" Target="https://www.compass.com/homedetails/50-West-St-Unit-53B-Manhattan-NY-10006/1947199271980383881_lid/" TargetMode="External" Id="rId116" /><Relationship Type="http://schemas.openxmlformats.org/officeDocument/2006/relationships/hyperlink" Target="https://www.compass.com/homedetails/515-W-29th-St-Unit-5S-Manhattan-NY-10001/1875547186405768193_lid/" TargetMode="External" Id="rId117" /><Relationship Type="http://schemas.openxmlformats.org/officeDocument/2006/relationships/hyperlink" Target="https://www.compass.com/homedetails/252-7th-Ave-Unit-PHQ-Manhattan-NY-10001/1968221814967089905_lid/" TargetMode="External" Id="rId118" /><Relationship Type="http://schemas.openxmlformats.org/officeDocument/2006/relationships/hyperlink" Target="https://www.compass.com/homedetails/130-Greene-St-Unit-4-Manhattan-NY-10012/1729728678032732969_lid/" TargetMode="External" Id="rId119" /><Relationship Type="http://schemas.openxmlformats.org/officeDocument/2006/relationships/hyperlink" Target="https://www.compass.com/homedetails/80-Riverside-Blvd-Unit-PH2A-Manhattan-NY-10069/1818113551238702985_lid/" TargetMode="External" Id="rId120" /><Relationship Type="http://schemas.openxmlformats.org/officeDocument/2006/relationships/hyperlink" Target="https://www.compass.com/homedetails/224-W-18th-St-Unit-9A-Manhattan-NY-10011/1962452927758902433_lid/" TargetMode="External" Id="rId121" /><Relationship Type="http://schemas.openxmlformats.org/officeDocument/2006/relationships/hyperlink" Target="https://www.compass.com/homedetails/200-E-95th-St-Unit-17B-Manhattan-NY-10128/1946694056714236145_lid/" TargetMode="External" Id="rId122" /><Relationship Type="http://schemas.openxmlformats.org/officeDocument/2006/relationships/hyperlink" Target="https://www.compass.com/homedetails/550-W-29th-St-Unit-3B-Manhattan-NY-10001/2094362659776896361_lid/" TargetMode="External" Id="rId123" /><Relationship Type="http://schemas.openxmlformats.org/officeDocument/2006/relationships/hyperlink" Target="https://www.compass.com/homedetails/15-Renwick-St-Unit-TH3-Manhattan-NY-10013/2101879933993575457_lid/" TargetMode="External" Id="rId124" /><Relationship Type="http://schemas.openxmlformats.org/officeDocument/2006/relationships/hyperlink" Target="https://www.compass.com/homedetails/12-Warren-St-Unit-5-Manhattan-NY-10007/1987875253119587681_lid/" TargetMode="External" Id="rId125" /><Relationship Type="http://schemas.openxmlformats.org/officeDocument/2006/relationships/hyperlink" Target="https://www.compass.com/homedetails/128-E-28th-St-Unit-PH-Manhattan-NY-10016/1733557175890714449_lid/" TargetMode="External" Id="rId126" /><Relationship Type="http://schemas.openxmlformats.org/officeDocument/2006/relationships/hyperlink" Target="https://www.compass.com/homedetails/2-Park-Pl-Unit-35A-Manhattan-NY-10007/2149509200619291177_lid/" TargetMode="External" Id="rId127" /><Relationship Type="http://schemas.openxmlformats.org/officeDocument/2006/relationships/hyperlink" Target="https://www.compass.com/homedetails/481-Washington-St-Unit-3S-Manhattan-NY-10013/1940983423444935273_lid/" TargetMode="External" Id="rId128" /><Relationship Type="http://schemas.openxmlformats.org/officeDocument/2006/relationships/hyperlink" Target="https://www.compass.com/homedetails/200-Amsterdam-Ave-Unit-25C-Manhattan-NY-10023/1815438166901045121_lid/" TargetMode="External" Id="rId129" /><Relationship Type="http://schemas.openxmlformats.org/officeDocument/2006/relationships/hyperlink" Target="https://www.compass.com/homedetails/155-W-18th-St-Unit-504-Manhattan-NY-10011/1979092348580940497_lid/" TargetMode="External" Id="rId130" /><Relationship Type="http://schemas.openxmlformats.org/officeDocument/2006/relationships/hyperlink" Target="https://www.compass.com/homedetails/522-W-29th-St-Unit-2D-Manhattan-NY-10001/1775566359218138817_lid/" TargetMode="External" Id="rId131" /><Relationship Type="http://schemas.openxmlformats.org/officeDocument/2006/relationships/hyperlink" Target="https://www.compass.com/homedetails/515-W-29th-St-Unit-4N-Manhattan-NY-10001/2129899580388799233_lid/" TargetMode="External" Id="rId132" /><Relationship Type="http://schemas.openxmlformats.org/officeDocument/2006/relationships/hyperlink" Target="https://www.compass.com/homedetails/200-E-95th-St-Unit-14A-Manhattan-NY-10128/1760271747173664401_lid/" TargetMode="External" Id="rId133" /><Relationship Type="http://schemas.openxmlformats.org/officeDocument/2006/relationships/hyperlink" Target="https://www.compass.com/homedetails/200-E-95th-St-Unit-26A-Manhattan-NY-10128/1857398515625689849_lid/" TargetMode="External" Id="rId134" /><Relationship Type="http://schemas.openxmlformats.org/officeDocument/2006/relationships/hyperlink" Target="https://www.compass.com/homedetails/50-West-St-Unit-39C-Manhattan-NY-10006/1916987620268582113_lid/" TargetMode="External" Id="rId135" /><Relationship Type="http://schemas.openxmlformats.org/officeDocument/2006/relationships/hyperlink" Target="https://www.compass.com/homedetails/556-3rd-Ave-Unit-PHG-Manhattan-NY-10016/1724222691866514233_lid/" TargetMode="External" Id="rId136" /><Relationship Type="http://schemas.openxmlformats.org/officeDocument/2006/relationships/hyperlink" Target="https://www.compass.com/homedetails/30-Park-Pl-Unit-73A-Manhattan-NY-10279/1831317082572451617_lid/" TargetMode="External" Id="rId137" /><Relationship Type="http://schemas.openxmlformats.org/officeDocument/2006/relationships/hyperlink" Target="https://www.compass.com/homedetails/200-E-95th-St-Unit-21A-Manhattan-NY-10128/1760294183470678185_lid/" TargetMode="External" Id="rId138" /><Relationship Type="http://schemas.openxmlformats.org/officeDocument/2006/relationships/hyperlink" Target="https://www.compass.com/homedetails/35-Hudson-Yards-Unit-5402-Manhattan-NY-10001/2184843857009604745_lid/" TargetMode="External" Id="rId139" /><Relationship Type="http://schemas.openxmlformats.org/officeDocument/2006/relationships/hyperlink" Target="https://www.compass.com/homedetails/50-United-Nations-Plaza-Unit-17B-Manhattan-NY-10017/1976909582900476081_lid/" TargetMode="External" Id="rId140" /><Relationship Type="http://schemas.openxmlformats.org/officeDocument/2006/relationships/hyperlink" Target="https://www.compass.com/homedetails/10-Sullivan-St-Unit-2B-Manhattan-NY-10012/1684225901723186969_lid/" TargetMode="External" Id="rId141" /><Relationship Type="http://schemas.openxmlformats.org/officeDocument/2006/relationships/hyperlink" Target="https://www.compass.com/homedetails/200-E-95th-St-Unit-18A-Manhattan-NY-10128/1760290158155127609_lid/" TargetMode="External" Id="rId142" /><Relationship Type="http://schemas.openxmlformats.org/officeDocument/2006/relationships/hyperlink" Target="https://www.compass.com/homedetails/35-Hudson-Yards-Unit-7203-Manhattan-NY-10001/2052325434029111777_lid/" TargetMode="External" Id="rId143" /><Relationship Type="http://schemas.openxmlformats.org/officeDocument/2006/relationships/hyperlink" Target="https://www.compass.com/homedetails/36-Bleecker-St-Unit-PHB-Manhattan-NY-10012/1455164990023275017_lid/" TargetMode="External" Id="rId144" /><Relationship Type="http://schemas.openxmlformats.org/officeDocument/2006/relationships/hyperlink" Target="https://www.compass.com/homedetails/15-Renwick-St-Unit-TH2-Manhattan-NY-10013/1857313179424176089_lid/" TargetMode="External" Id="rId145" /><Relationship Type="http://schemas.openxmlformats.org/officeDocument/2006/relationships/hyperlink" Target="https://www.compass.com/homedetails/50-West-St-Unit-PH57B-Manhattan-NY-10006/1884991488050219121_lid/" TargetMode="External" Id="rId146" /><Relationship Type="http://schemas.openxmlformats.org/officeDocument/2006/relationships/hyperlink" Target="https://www.compass.com/homedetails/500-W-21st-St-Unit-5B-Manhattan-NY-10011/2008271424332394201_lid/" TargetMode="External" Id="rId147" /><Relationship Type="http://schemas.openxmlformats.org/officeDocument/2006/relationships/hyperlink" Target="https://www.compass.com/homedetails/151-E-58th-St-Unit-36A-Manhattan-NY-10022/2038027461052018657_lid/" TargetMode="External" Id="rId148" /><Relationship Type="http://schemas.openxmlformats.org/officeDocument/2006/relationships/hyperlink" Target="https://www.compass.com/homedetails/721-5th-Ave-Unit-55L-Manhattan-NY-10022/1816840679991948585_lid/" TargetMode="External" Id="rId149" /><Relationship Type="http://schemas.openxmlformats.org/officeDocument/2006/relationships/hyperlink" Target="https://www.compass.com/homedetails/235-W-75th-St-Unit-805-Manhattan-NY-10023/1599369492235801137_lid/" TargetMode="External" Id="rId150" /><Relationship Type="http://schemas.openxmlformats.org/officeDocument/2006/relationships/hyperlink" Target="https://www.compass.com/homedetails/246-W-17th-St-Unit-PHB-Manhattan-NY-10011/2073612371077396177_lid/" TargetMode="External" Id="rId151" /><Relationship Type="http://schemas.openxmlformats.org/officeDocument/2006/relationships/hyperlink" Target="https://www.compass.com/homedetails/201-E-74th-St-Unit-12A-Manhattan-NY-10021/1961768956824665673_lid/" TargetMode="External" Id="rId152" /><Relationship Type="http://schemas.openxmlformats.org/officeDocument/2006/relationships/hyperlink" Target="https://www.compass.com/homedetails/300-E-79th-St-Unit-11B-Manhattan-NY-10075/1958157279079330449_lid/" TargetMode="External" Id="rId153" /><Relationship Type="http://schemas.openxmlformats.org/officeDocument/2006/relationships/hyperlink" Target="https://www.compass.com/homedetails/400-E-67th-St-Unit-25C-Manhattan-NY-10065/1765902523936744249_lid/" TargetMode="External" Id="rId154" /><Relationship Type="http://schemas.openxmlformats.org/officeDocument/2006/relationships/hyperlink" Target="https://www.compass.com/homedetails/505-W-19th-St-Unit-5W-Manhattan-NY-10011/1941557738377666337_lid/" TargetMode="External" Id="rId155" /><Relationship Type="http://schemas.openxmlformats.org/officeDocument/2006/relationships/hyperlink" Target="https://www.compass.com/homedetails/60-E-55th-St-Unit-PH2-Manhattan-NY-10022/2093830209443317449_lid/" TargetMode="External" Id="rId156" /><Relationship Type="http://schemas.openxmlformats.org/officeDocument/2006/relationships/hyperlink" Target="https://www.compass.com/homedetails/235-W-75th-St-Unit-701-Manhattan-NY-10023/2062585055697797817_lid/" TargetMode="External" Id="rId157" /><Relationship Type="http://schemas.openxmlformats.org/officeDocument/2006/relationships/hyperlink" Target="https://www.compass.com/homedetails/30-Park-Pl-Unit-64B-Manhattan-NY-10007/1892336062764425881_lid/" TargetMode="External" Id="rId158" /><Relationship Type="http://schemas.openxmlformats.org/officeDocument/2006/relationships/hyperlink" Target="https://www.compass.com/homedetails/27-W-72nd-St-Unit-305-Manhattan-NY-10023/1793687535740806113_lid/" TargetMode="External" Id="rId159" /><Relationship Type="http://schemas.openxmlformats.org/officeDocument/2006/relationships/hyperlink" Target="https://www.compass.com/homedetails/30-Park-Pl-Unit-52A-Manhattan-NY-10007/1714052702298671601_lid/" TargetMode="External" Id="rId160" /><Relationship Type="http://schemas.openxmlformats.org/officeDocument/2006/relationships/hyperlink" Target="https://www.compass.com/homedetails/129-Lafayette-St-Unit-PHA-Manhattan-NY-10013/1180494182104601969_lid/" TargetMode="External" Id="rId161" /><Relationship Type="http://schemas.openxmlformats.org/officeDocument/2006/relationships/hyperlink" Target="https://www.compass.com/homedetails/27-W-72nd-St-Unit-PHB-Manhattan-NY-10023/2093690196965369993_lid/" TargetMode="External" Id="rId162" /><Relationship Type="http://schemas.openxmlformats.org/officeDocument/2006/relationships/hyperlink" Target="https://www.compass.com/homedetails/53-W-53rd-St-Unit-35B-Manhattan-NY-10019/2171836043627389377_lid/" TargetMode="External" Id="rId163" /><Relationship Type="http://schemas.openxmlformats.org/officeDocument/2006/relationships/hyperlink" Target="https://www.compass.com/homedetails/252-7th-Ave-Unit-PHA-Manhattan-NY-10001/1383545534831773961_lid/" TargetMode="External" Id="rId164" /><Relationship Type="http://schemas.openxmlformats.org/officeDocument/2006/relationships/hyperlink" Target="https://www.compass.com/homedetails/35-Hudson-Yards-Unit-6102-Manhattan-NY-10001/2094394935147104329_lid/" TargetMode="External" Id="rId165" /><Relationship Type="http://schemas.openxmlformats.org/officeDocument/2006/relationships/hyperlink" Target="https://www.compass.com/homedetails/45-E-22nd-St-Unit-42A-Manhattan-NY-10010/1684291175780319953_lid/" TargetMode="External" Id="rId166" /><Relationship Type="http://schemas.openxmlformats.org/officeDocument/2006/relationships/hyperlink" Target="https://www.compass.com/homedetails/1474-3rd-Ave-Unit-11NS-Manhattan-NY-10028/2108148193723178537_lid/" TargetMode="External" Id="rId167" /><Relationship Type="http://schemas.openxmlformats.org/officeDocument/2006/relationships/hyperlink" Target="https://www.compass.com/homedetails/50-West-St-Unit-42C-Manhattan-NY-10006/2092951102785973721_lid/" TargetMode="External" Id="rId168" /><Relationship Type="http://schemas.openxmlformats.org/officeDocument/2006/relationships/hyperlink" Target="https://www.compass.com/homedetails/252-E-57th-St-Unit-42C-Manhattan-NY-10022/1864980331110165361_lid/" TargetMode="External" Id="rId169" /><Relationship Type="http://schemas.openxmlformats.org/officeDocument/2006/relationships/hyperlink" Target="https://www.compass.com/homedetails/50-United-Nations-Plaza-Unit-34A-Manhattan-NY-10017/1827251108268416465_lid/" TargetMode="External" Id="rId170" /><Relationship Type="http://schemas.openxmlformats.org/officeDocument/2006/relationships/hyperlink" Target="https://www.compass.com/homedetails/93-Crosby-St-Unit-6-Manhattan-NY-10012/1770576221969736553_lid/" TargetMode="External" Id="rId171" /><Relationship Type="http://schemas.openxmlformats.org/officeDocument/2006/relationships/hyperlink" Target="https://www.compass.com/homedetails/30-Park-Pl-Unit-44D-Manhattan-NY-10007/2074879628180898673_lid/" TargetMode="External" Id="rId172" /><Relationship Type="http://schemas.openxmlformats.org/officeDocument/2006/relationships/hyperlink" Target="https://www.compass.com/homedetails/123-Baxter-St-Unit-PHB-Manhattan-NY-10013/1939186366530858897_lid/" TargetMode="External" Id="rId173" /><Relationship Type="http://schemas.openxmlformats.org/officeDocument/2006/relationships/hyperlink" Target="https://www.compass.com/homedetails/40-Mercer-St-Unit-16-Manhattan-NY-10013/1826896756907428049_lid/" TargetMode="External" Id="rId174" /><Relationship Type="http://schemas.openxmlformats.org/officeDocument/2006/relationships/hyperlink" Target="https://www.compass.com/homedetails/30-Park-Pl-Unit-67B-Manhattan-NY-10007/1956970195986453001_lid/" TargetMode="External" Id="rId175" /><Relationship Type="http://schemas.openxmlformats.org/officeDocument/2006/relationships/hyperlink" Target="https://www.compass.com/homedetails/500-Park-Ave-Unit-33A-Manhattan-NY-10022/2103195298480802377_lid/" TargetMode="External" Id="rId176" /><Relationship Type="http://schemas.openxmlformats.org/officeDocument/2006/relationships/hyperlink" Target="https://www.compass.com/homedetails/565-Broome-St-Unit-N16A-Manhattan-NY-10013/1964046136293430217_lid/" TargetMode="External" Id="rId177" /><Relationship Type="http://schemas.openxmlformats.org/officeDocument/2006/relationships/hyperlink" Target="https://www.compass.com/homedetails/200-E-95th-St-Unit-14B-Manhattan-NY-10128/2108313616510929129_lid/" TargetMode="External" Id="rId178" /><Relationship Type="http://schemas.openxmlformats.org/officeDocument/2006/relationships/hyperlink" Target="https://www.compass.com/homedetails/50-Riverside-Blvd-Unit-16C-Manhattan-NY-10069/1796425538830430217_lid/" TargetMode="External" Id="rId179" /><Relationship Type="http://schemas.openxmlformats.org/officeDocument/2006/relationships/hyperlink" Target="https://www.compass.com/homedetails/500-W-21st-St-Unit-5A-Manhattan-NY-10011/1834273643193147889_lid/" TargetMode="External" Id="rId180" /><Relationship Type="http://schemas.openxmlformats.org/officeDocument/2006/relationships/hyperlink" Target="https://www.compass.com/homedetails/45-E-22nd-St-Unit-46B-Manhattan-NY-10010/1713971267554954481_lid/" TargetMode="External" Id="rId181" /><Relationship Type="http://schemas.openxmlformats.org/officeDocument/2006/relationships/hyperlink" Target="https://www.compass.com/homedetails/50-Riverside-Blvd-Unit-17E-Manhattan-NY-10069/1961822694591247833_lid/" TargetMode="External" Id="rId182" /><Relationship Type="http://schemas.openxmlformats.org/officeDocument/2006/relationships/hyperlink" Target="https://www.compass.com/homedetails/22-Renwick-St-Unit-PH3-Manhattan-NY-10013/1820330053824864521_lid/" TargetMode="External" Id="rId183" /><Relationship Type="http://schemas.openxmlformats.org/officeDocument/2006/relationships/hyperlink" Target="https://www.compass.com/homedetails/35-Hudson-Yards-Unit-8403-Manhattan-NY-10001/2062712255600018185_lid/" TargetMode="External" Id="rId184" /><Relationship Type="http://schemas.openxmlformats.org/officeDocument/2006/relationships/hyperlink" Target="https://www.compass.com/homedetails/20-E-End-Ave-Unit-3A-Manhattan-NY-10028/2023426960762678025_lid/" TargetMode="External" Id="rId185" /><Relationship Type="http://schemas.openxmlformats.org/officeDocument/2006/relationships/hyperlink" Target="https://www.compass.com/homedetails/10-Riverside-Blvd-Unit-29A-Manhattan-NY-10069/2033530942608089225_lid/" TargetMode="External" Id="rId186" /><Relationship Type="http://schemas.openxmlformats.org/officeDocument/2006/relationships/hyperlink" Target="https://www.compass.com/homedetails/53-W-53rd-St-Unit-57A-Manhattan-NY-10019/1986421689527600913_lid/" TargetMode="External" Id="rId187" /><Relationship Type="http://schemas.openxmlformats.org/officeDocument/2006/relationships/hyperlink" Target="https://www.compass.com/homedetails/1165-Madison-Ave-Unit-PHB-Manhattan-NY-10028/2115100096116238601_lid/" TargetMode="External" Id="rId188" /><Relationship Type="http://schemas.openxmlformats.org/officeDocument/2006/relationships/hyperlink" Target="https://www.compass.com/homedetails/502-Park-Ave-Unit-18D-Manhattan-NY-10022/1764014299526287481_lid/" TargetMode="External" Id="rId189" /><Relationship Type="http://schemas.openxmlformats.org/officeDocument/2006/relationships/hyperlink" Target="https://www.compass.com/homedetails/145-E-76th-St-Unit-12-Manhattan-NY-10021/1841052603407195377_lid/" TargetMode="External" Id="rId190" /><Relationship Type="http://schemas.openxmlformats.org/officeDocument/2006/relationships/hyperlink" Target="https://www.compass.com/homedetails/428-W-19th-St-Unit-10A-Manhattan-NY-10011/2161872908199735161_lid/" TargetMode="External" Id="rId191" /><Relationship Type="http://schemas.openxmlformats.org/officeDocument/2006/relationships/hyperlink" Target="https://www.compass.com/homedetails/35-Hudson-Yards-Unit-5301-Manhattan-NY-10001/2098709925306038553_lid/" TargetMode="External" Id="rId192" /><Relationship Type="http://schemas.openxmlformats.org/officeDocument/2006/relationships/hyperlink" Target="https://www.compass.com/homedetails/135-W-52nd-St-Unit-PH4-Manhattan-NY-10019/2135583919912748305_lid/" TargetMode="External" Id="rId193" /><Relationship Type="http://schemas.openxmlformats.org/officeDocument/2006/relationships/hyperlink" Target="https://www.compass.com/homedetails/25-Park-Row-Unit-40B-Manhattan-NY-10038/1889221399561531329_lid/" TargetMode="External" Id="rId194" /><Relationship Type="http://schemas.openxmlformats.org/officeDocument/2006/relationships/hyperlink" Target="https://www.compass.com/homedetails/215-Chrystie-St-Unit-27E-Manhattan-NY-10002/1948923715519632953_lid/" TargetMode="External" Id="rId195" /><Relationship Type="http://schemas.openxmlformats.org/officeDocument/2006/relationships/hyperlink" Target="https://www.compass.com/homedetails/455-W-19th-St-Unit-3-Manhattan-NY-10011/2133527375334752441_lid/" TargetMode="External" Id="rId196" /><Relationship Type="http://schemas.openxmlformats.org/officeDocument/2006/relationships/hyperlink" Target="https://www.compass.com/homedetails/35-Hudson-Yards-Unit-6302-Manhattan-NY-10001/2093645229504756217_lid/" TargetMode="External" Id="rId197" /><Relationship Type="http://schemas.openxmlformats.org/officeDocument/2006/relationships/hyperlink" Target="https://www.compass.com/homedetails/111-W-57th-St-Unit-29-Manhattan-NY-10019/2051828886115581385_lid/" TargetMode="External" Id="rId198" /><Relationship Type="http://schemas.openxmlformats.org/officeDocument/2006/relationships/hyperlink" Target="https://www.compass.com/homedetails/101-Warren-St-Unit-2410-Manhattan-NY-10007/1564642110682952865_lid/" TargetMode="External" Id="rId199" /><Relationship Type="http://schemas.openxmlformats.org/officeDocument/2006/relationships/hyperlink" Target="https://www.compass.com/homedetails/140-W-12th-St-Unit-302-Manhattan-NY-10011/1N8HM3_pid/" TargetMode="External" Id="rId200" /><Relationship Type="http://schemas.openxmlformats.org/officeDocument/2006/relationships/hyperlink" Target="https://www.compass.com/homedetails/250-E-21st-St-Unit-10B-Manhattan-NY-10010/1789325555947659177_lid/" TargetMode="External" Id="rId201" /><Relationship Type="http://schemas.openxmlformats.org/officeDocument/2006/relationships/hyperlink" Target="https://www.compass.com/homedetails/35-Hudson-Yards-Unit-6801-Manhattan-NY-10001/2119185309777256321_lid/" TargetMode="External" Id="rId202" /><Relationship Type="http://schemas.openxmlformats.org/officeDocument/2006/relationships/hyperlink" Target="https://www.compass.com/homedetails/114-Liberty-St-Unit-4-Manhattan-NY-10006/2065509638742713689_lid/" TargetMode="External" Id="rId203" /><Relationship Type="http://schemas.openxmlformats.org/officeDocument/2006/relationships/hyperlink" Target="https://www.compass.com/homedetails/252-E-57th-St-Unit-54A-Manhattan-NY-10022/2021869216444219825_lid/" TargetMode="External" Id="rId204" /><Relationship Type="http://schemas.openxmlformats.org/officeDocument/2006/relationships/hyperlink" Target="https://www.compass.com/homedetails/30-Park-Pl-Unit-58A-Manhattan-NY-10007/1979264085516154697_lid/" TargetMode="External" Id="rId205" /><Relationship Type="http://schemas.openxmlformats.org/officeDocument/2006/relationships/hyperlink" Target="https://www.compass.com/homedetails/500-W-21st-St-Unit-6A-Manhattan-NY-10011/2062560902378587353_lid/" TargetMode="External" Id="rId206" /><Relationship Type="http://schemas.openxmlformats.org/officeDocument/2006/relationships/hyperlink" Target="https://www.compass.com/homedetails/1212-5th-Ave-Unit-15N-Manhattan-NY-10029/1834124002531253569_lid/" TargetMode="External" Id="rId207" /><Relationship Type="http://schemas.openxmlformats.org/officeDocument/2006/relationships/hyperlink" Target="https://www.compass.com/homedetails/111-W-57th-St-Unit-14N-Manhattan-NY-10019/2158953920410070257_lid/" TargetMode="External" Id="rId208" /><Relationship Type="http://schemas.openxmlformats.org/officeDocument/2006/relationships/hyperlink" Target="https://www.compass.com/homedetails/565-Broome-St-Unit-S16B-Manhattan-NY-10013/1973458442115882337_lid/" TargetMode="External" Id="rId209" /><Relationship Type="http://schemas.openxmlformats.org/officeDocument/2006/relationships/hyperlink" Target="https://www.compass.com/homedetails/1-West-End-Ave-Unit-28E-Manhattan-NY-10069/1845759575206236865_lid/" TargetMode="External" Id="rId210" /><Relationship Type="http://schemas.openxmlformats.org/officeDocument/2006/relationships/hyperlink" Target="https://www.compass.com/homedetails/215-E-19th-St-Unit-8E-Manhattan-NY-10003/2130601783676261393_lid/" TargetMode="External" Id="rId211" /><Relationship Type="http://schemas.openxmlformats.org/officeDocument/2006/relationships/hyperlink" Target="https://www.compass.com/homedetails/160-W-12th-St-Unit-82-Manhattan-NY-10011/2088550831295909961_lid/" TargetMode="External" Id="rId212" /><Relationship Type="http://schemas.openxmlformats.org/officeDocument/2006/relationships/hyperlink" Target="https://www.compass.com/homedetails/200-11th-Ave-Unit-7S-Manhattan-NY-10011/1815252485909995185_lid/" TargetMode="External" Id="rId213" /><Relationship Type="http://schemas.openxmlformats.org/officeDocument/2006/relationships/hyperlink" Target="https://www.compass.com/homedetails/25-Park-Row-Unit-34B-Manhattan-NY-10038/2124160090104298945_lid/" TargetMode="External" Id="rId214" /><Relationship Type="http://schemas.openxmlformats.org/officeDocument/2006/relationships/hyperlink" Target="https://www.compass.com/homedetails/79-Laight-St-Unit-3F-Manhattan-NY-10013/1732874501912048961_lid/" TargetMode="External" Id="rId215" /><Relationship Type="http://schemas.openxmlformats.org/officeDocument/2006/relationships/hyperlink" Target="https://www.compass.com/homedetails/30-Park-Pl-Unit-68B-Manhattan-NY-10007/1OXC85_pid/" TargetMode="External" Id="rId216" /><Relationship Type="http://schemas.openxmlformats.org/officeDocument/2006/relationships/hyperlink" Target="https://www.compass.com/homedetails/30-Park-Pl-Unit-59A-Manhattan-NY-10007/1842219922334483777_lid/" TargetMode="External" Id="rId217" /><Relationship Type="http://schemas.openxmlformats.org/officeDocument/2006/relationships/hyperlink" Target="https://www.compass.com/homedetails/138-E-50th-St-Unit-TR61-Manhattan-NY-10022/1986515509648774601_lid/" TargetMode="External" Id="rId218" /><Relationship Type="http://schemas.openxmlformats.org/officeDocument/2006/relationships/hyperlink" Target="https://www.compass.com/homedetails/40-Bond-St-Unit-TH3-Manhattan-NY-10012/1753869687014273121_lid/" TargetMode="External" Id="rId219" /><Relationship Type="http://schemas.openxmlformats.org/officeDocument/2006/relationships/hyperlink" Target="https://www.compass.com/homedetails/212-Warren-St-Unit-PHS-Manhattan-NY-10282/1709669098129844921_lid/" TargetMode="External" Id="rId220" /><Relationship Type="http://schemas.openxmlformats.org/officeDocument/2006/relationships/hyperlink" Target="https://www.compass.com/homedetails/25-N-Moore-St-Unit-11A-Manhattan-NY-10013/2079299036240924817_lid/" TargetMode="External" Id="rId221" /><Relationship Type="http://schemas.openxmlformats.org/officeDocument/2006/relationships/hyperlink" Target="https://www.compass.com/homedetails/515-W-18th-St-Unit-1704-Manhattan-NY-10011/1923168466649010793_lid/" TargetMode="External" Id="rId222" /><Relationship Type="http://schemas.openxmlformats.org/officeDocument/2006/relationships/hyperlink" Target="https://www.compass.com/homedetails/565-Broome-St-Unit-NPH-Manhattan-NY-10013/2021312648686490305_lid/" TargetMode="External" Id="rId223" /><Relationship Type="http://schemas.openxmlformats.org/officeDocument/2006/relationships/hyperlink" Target="https://www.compass.com/homedetails/157-W-57th-St-Unit-48B-Manhattan-NY-10019/2042193225640146457_lid/" TargetMode="External" Id="rId224" /><Relationship Type="http://schemas.openxmlformats.org/officeDocument/2006/relationships/hyperlink" Target="https://www.compass.com/homedetails/515-W-18th-St-Unit-719-Manhattan-NY-10011/2099432093941504393_lid/" TargetMode="External" Id="rId225" /><Relationship Type="http://schemas.openxmlformats.org/officeDocument/2006/relationships/hyperlink" Target="https://www.compass.com/homedetails/944-Park-Ave-Unit-12-Manhattan-NY-10028/1874874925617692441_lid/" TargetMode="External" Id="rId226" /><Relationship Type="http://schemas.openxmlformats.org/officeDocument/2006/relationships/hyperlink" Target="https://www.compass.com/homedetails/101-Warren-St-Unit-3250-Manhattan-NY-10007/1790768639097888217_lid/" TargetMode="External" Id="rId227" /><Relationship Type="http://schemas.openxmlformats.org/officeDocument/2006/relationships/hyperlink" Target="https://www.compass.com/homedetails/500-W-18th-St-Unit-WEST31B-Manhattan-NY-10011/1732766852180069641_lid/" TargetMode="External" Id="rId228" /><Relationship Type="http://schemas.openxmlformats.org/officeDocument/2006/relationships/hyperlink" Target="https://www.compass.com/homedetails/100-11th-Ave-Unit-20B-Manhattan-NY-10011/1846572712348225913_lid/" TargetMode="External" Id="rId229" /><Relationship Type="http://schemas.openxmlformats.org/officeDocument/2006/relationships/hyperlink" Target="https://www.compass.com/homedetails/1049-5th-Ave-Unit-9A-Manhattan-NY-10028/2018359524006016145_lid/" TargetMode="External" Id="rId230" /><Relationship Type="http://schemas.openxmlformats.org/officeDocument/2006/relationships/hyperlink" Target="https://www.compass.com/homedetails/217-W-57th-St-Unit-47A-Manhattan-NY-10019/2191834862848915937_lid/" TargetMode="External" Id="rId231" /><Relationship Type="http://schemas.openxmlformats.org/officeDocument/2006/relationships/hyperlink" Target="https://www.compass.com/homedetails/205-E-85th-St-Unit-PH2CD-Manhattan-NY-10028/2147192532043464841_lid/" TargetMode="External" Id="rId232" /><Relationship Type="http://schemas.openxmlformats.org/officeDocument/2006/relationships/hyperlink" Target="https://www.compass.com/homedetails/443-Greenwich-St-Unit-1B-Manhattan-NY-10013/1845695209047168153_lid/" TargetMode="External" Id="rId233" /><Relationship Type="http://schemas.openxmlformats.org/officeDocument/2006/relationships/hyperlink" Target="https://www.compass.com/homedetails/515-W-18th-St-Unit-2002-Manhattan-NY-10011/20TDM0_pid/" TargetMode="External" Id="rId234" /><Relationship Type="http://schemas.openxmlformats.org/officeDocument/2006/relationships/hyperlink" Target="https://www.compass.com/homedetails/565-Broome-St-Unit-S21B-Manhattan-NY-10013/1885012279098236569_lid/" TargetMode="External" Id="rId235" /><Relationship Type="http://schemas.openxmlformats.org/officeDocument/2006/relationships/hyperlink" Target="https://www.compass.com/homedetails/23-E-22nd-St-Unit-30A-Manhattan-NY-10010/2068413990536907489_lid/" TargetMode="External" Id="rId236" /><Relationship Type="http://schemas.openxmlformats.org/officeDocument/2006/relationships/hyperlink" Target="https://www.compass.com/homedetails/565-Broome-St-Unit-N18A-Manhattan-NY-10013/20PH0U_pid/" TargetMode="External" Id="rId237" /><Relationship Type="http://schemas.openxmlformats.org/officeDocument/2006/relationships/hyperlink" Target="https://www.compass.com/homedetails/11-Beach-St-Unit-6C-Manhattan-NY-10013/2109574626443221361_lid/" TargetMode="External" Id="rId238" /><Relationship Type="http://schemas.openxmlformats.org/officeDocument/2006/relationships/hyperlink" Target="https://www.compass.com/homedetails/200-E-79th-St-Unit-15B-Manhattan-NY-10075/2145843960856214633_lid/" TargetMode="External" Id="rId239" /><Relationship Type="http://schemas.openxmlformats.org/officeDocument/2006/relationships/hyperlink" Target="https://www.compass.com/homedetails/520-W-28th-St-Unit-19-Manhattan-NY-10001/1698592052386571953_lid/" TargetMode="External" Id="rId240" /><Relationship Type="http://schemas.openxmlformats.org/officeDocument/2006/relationships/hyperlink" Target="https://www.compass.com/homedetails/217-W-57th-St-Unit-79W-Manhattan-NY-10019/1775666378210329465_lid/" TargetMode="External" Id="rId241" /><Relationship Type="http://schemas.openxmlformats.org/officeDocument/2006/relationships/hyperlink" Target="https://www.compass.com/homedetails/54-Greene-St-Unit-5B-Manhattan-NY-10013/2172640124419694593_lid/" TargetMode="External" Id="rId242" /><Relationship Type="http://schemas.openxmlformats.org/officeDocument/2006/relationships/hyperlink" Target="https://www.compass.com/homedetails/101-Warren-St-Unit-3120-Manhattan-NY-10007/1902323543387870137_lid/" TargetMode="External" Id="rId243" /><Relationship Type="http://schemas.openxmlformats.org/officeDocument/2006/relationships/hyperlink" Target="https://www.compass.com/homedetails/301-Park-Ave-Unit-2312-Manhattan-NY-10022/2011800302061439041_lid/" TargetMode="External" Id="rId244" /><Relationship Type="http://schemas.openxmlformats.org/officeDocument/2006/relationships/hyperlink" Target="https://www.compass.com/homedetails/90-Lexington-Ave-Unit-PHA-Manhattan-NY-10016/2013177339317545449_lid/" TargetMode="External" Id="rId245" /><Relationship Type="http://schemas.openxmlformats.org/officeDocument/2006/relationships/hyperlink" Target="https://www.compass.com/homedetails/565-Broome-St-Unit-SPHA-Manhattan-NY-10013/2087929505934037121_lid/" TargetMode="External" Id="rId246" /><Relationship Type="http://schemas.openxmlformats.org/officeDocument/2006/relationships/hyperlink" Target="https://www.compass.com/homedetails/100-Vandam-St-Unit-6C-Manhattan-NY-10013/1410081849879380889_lid/" TargetMode="External" Id="rId247" /><Relationship Type="http://schemas.openxmlformats.org/officeDocument/2006/relationships/hyperlink" Target="https://www.compass.com/homedetails/1200-5th-Ave-Unit-PHB-Manhattan-NY-10029/1982157404781992601_lid/" TargetMode="External" Id="rId248" /><Relationship Type="http://schemas.openxmlformats.org/officeDocument/2006/relationships/hyperlink" Target="https://www.compass.com/homedetails/130-William-St-Unit-PH65-Manhattan-NY-10038/1860272526227704081_lid/" TargetMode="External" Id="rId249" /><Relationship Type="http://schemas.openxmlformats.org/officeDocument/2006/relationships/hyperlink" Target="https://www.compass.com/homedetails/62-Reade-St-Unit-5-Manhattan-NY-10007/2191508016281450033_lid/" TargetMode="External" Id="rId250" /><Relationship Type="http://schemas.openxmlformats.org/officeDocument/2006/relationships/hyperlink" Target="https://www.compass.com/homedetails/1289-Lexington-Ave-Unit-6B-Manhattan-NY-10028/1971891895215779393_lid/" TargetMode="External" Id="rId251" /><Relationship Type="http://schemas.openxmlformats.org/officeDocument/2006/relationships/hyperlink" Target="https://www.compass.com/homedetails/525-W-22nd-St-Unit-5D-Manhattan-NY-10011/1836481936943399241_lid/" TargetMode="External" Id="rId252" /><Relationship Type="http://schemas.openxmlformats.org/officeDocument/2006/relationships/hyperlink" Target="https://www.compass.com/homedetails/500-W-18th-St-Unit-EAST-19A-Manhattan-NY-10011/1921140467449746697_lid/" TargetMode="External" Id="rId253" /><Relationship Type="http://schemas.openxmlformats.org/officeDocument/2006/relationships/hyperlink" Target="https://www.compass.com/homedetails/551-W-21st-St-Unit-7B-Manhattan-NY-10011/1820360028834482897_lid/" TargetMode="External" Id="rId254" /><Relationship Type="http://schemas.openxmlformats.org/officeDocument/2006/relationships/hyperlink" Target="https://www.compass.com/homedetails/502-Park-Ave-Unit-PH27-Manhattan-NY-10022/2155084383046274449_lid/" TargetMode="External" Id="rId255" /><Relationship Type="http://schemas.openxmlformats.org/officeDocument/2006/relationships/hyperlink" Target="https://www.compass.com/homedetails/157-W-57th-St-Unit-47A-Manhattan-NY-10019/1958223794533072617_lid/" TargetMode="External" Id="rId256" /><Relationship Type="http://schemas.openxmlformats.org/officeDocument/2006/relationships/hyperlink" Target="https://www.compass.com/homedetails/79-Laight-St-Unit-5C-Manhattan-NY-10013/1936762545197902049_lid/" TargetMode="External" Id="rId257" /><Relationship Type="http://schemas.openxmlformats.org/officeDocument/2006/relationships/hyperlink" Target="https://www.compass.com/homedetails/610-Park-Ave-Unit-12EF-Manhattan-NY-10065/2113909448318535337_lid/" TargetMode="External" Id="rId258" /><Relationship Type="http://schemas.openxmlformats.org/officeDocument/2006/relationships/hyperlink" Target="https://www.compass.com/homedetails/301-Park-Ave-Unit-1912-Manhattan-NY-10022/1921344621552545497_lid/" TargetMode="External" Id="rId259" /><Relationship Type="http://schemas.openxmlformats.org/officeDocument/2006/relationships/hyperlink" Target="https://www.compass.com/homedetails/500-W-18th-St-Unit-E20B-Manhattan-NY-10011/2119669605792717569_lid/" TargetMode="External" Id="rId260" /><Relationship Type="http://schemas.openxmlformats.org/officeDocument/2006/relationships/hyperlink" Target="https://www.compass.com/homedetails/217-W-57th-St-Unit-69E-Manhattan-NY-10019/20GLWK_pid/" TargetMode="External" Id="rId261" /><Relationship Type="http://schemas.openxmlformats.org/officeDocument/2006/relationships/hyperlink" Target="https://www.compass.com/homedetails/220-Central-Park-South-Unit-22C-Manhattan-NY-10019/2024191538774315873_lid/" TargetMode="External" Id="rId262" /><Relationship Type="http://schemas.openxmlformats.org/officeDocument/2006/relationships/hyperlink" Target="https://www.compass.com/homedetails/71-Murray-St-Unit-2-Manhattan-NY-10007/2095062738631915513_lid/" TargetMode="External" Id="rId263" /><Relationship Type="http://schemas.openxmlformats.org/officeDocument/2006/relationships/hyperlink" Target="https://www.compass.com/homedetails/50-W-66th-St-Unit-11F-Manhattan-NY-10023/1795867086530541561_lid/" TargetMode="External" Id="rId264" /><Relationship Type="http://schemas.openxmlformats.org/officeDocument/2006/relationships/hyperlink" Target="https://www.compass.com/homedetails/220-Central-Park-South-Unit-43A-Manhattan-NY-10019/1824935572007536369_lid/" TargetMode="External" Id="rId265" /><Relationship Type="http://schemas.openxmlformats.org/officeDocument/2006/relationships/hyperlink" Target="https://www.compass.com/homedetails/36-Bleecker-St-Unit-4A-Manhattan-NY-10012/1800193405137134105_lid/" TargetMode="External" Id="rId266" /><Relationship Type="http://schemas.openxmlformats.org/officeDocument/2006/relationships/hyperlink" Target="https://www.compass.com/homedetails/56-Leonard-St-Unit-PH52A-Manhattan-NY-10013/20N4B3_pid/" TargetMode="External" Id="rId267" /><Relationship Type="http://schemas.openxmlformats.org/officeDocument/2006/relationships/hyperlink" Target="https://www.compass.com/homedetails/1080-Madison-Ave-Unit-PH-Manhattan-NY-10028/1834117921847508329_lid/" TargetMode="External" Id="rId268" /><Relationship Type="http://schemas.openxmlformats.org/officeDocument/2006/relationships/hyperlink" Target="https://www.compass.com/homedetails/500-W-18th-St-Unit-W12C-Manhattan-NY-10011/1945868406917477481_lid/" TargetMode="External" Id="rId269" /><Relationship Type="http://schemas.openxmlformats.org/officeDocument/2006/relationships/hyperlink" Target="https://www.compass.com/homedetails/1289-Lexington-Ave-Unit-17B-Manhattan-NY-10028/1967607842857288457_lid/" TargetMode="External" Id="rId270" /><Relationship Type="http://schemas.openxmlformats.org/officeDocument/2006/relationships/hyperlink" Target="https://www.compass.com/homedetails/22-Bond-St-Unit-C-Manhattan-NY-10012/2180027836389810977_lid/" TargetMode="External" Id="rId271" /><Relationship Type="http://schemas.openxmlformats.org/officeDocument/2006/relationships/hyperlink" Target="https://www.compass.com/homedetails/111-Murray-St-Unit-48W-Manhattan-NY-10007/1787162718999618497_lid/" TargetMode="External" Id="rId272" /><Relationship Type="http://schemas.openxmlformats.org/officeDocument/2006/relationships/hyperlink" Target="https://www.compass.com/homedetails/1289-Lexington-Ave-Unit-18B-Manhattan-NY-10028/2140131789182113025_lid/" TargetMode="External" Id="rId273" /><Relationship Type="http://schemas.openxmlformats.org/officeDocument/2006/relationships/hyperlink" Target="https://www.compass.com/homedetails/456-W-19th-St-Unit-PHH-Manhattan-NY-10011/2179808149457441609_lid/" TargetMode="External" Id="rId274" /><Relationship Type="http://schemas.openxmlformats.org/officeDocument/2006/relationships/hyperlink" Target="https://www.compass.com/homedetails/15-Central-Park-West-Unit-11D-Manhattan-NY-10023/2026979438338690121_lid/" TargetMode="External" Id="rId275" /><Relationship Type="http://schemas.openxmlformats.org/officeDocument/2006/relationships/hyperlink" Target="https://www.compass.com/homedetails/50-W-66th-St-Unit-16F-Manhattan-NY-10023/1960657682824729921_lid/" TargetMode="External" Id="rId276" /><Relationship Type="http://schemas.openxmlformats.org/officeDocument/2006/relationships/hyperlink" Target="https://www.compass.com/homedetails/432-Park-Ave-Unit-44A-Manhattan-NY-10022/1978359884153849953_lid/" TargetMode="External" Id="rId277" /><Relationship Type="http://schemas.openxmlformats.org/officeDocument/2006/relationships/hyperlink" Target="https://www.compass.com/homedetails/217-W-57th-St-Unit-60W-Manhattan-NY-10019/19DI1X_pid/" TargetMode="External" Id="rId278" /><Relationship Type="http://schemas.openxmlformats.org/officeDocument/2006/relationships/hyperlink" Target="https://www.compass.com/homedetails/47-E-91st-St-Unit-2-Manhattan-NY-10128/1921862503860535889_lid/" TargetMode="External" Id="rId279" /><Relationship Type="http://schemas.openxmlformats.org/officeDocument/2006/relationships/hyperlink" Target="https://www.compass.com/homedetails/432-Park-Ave-Unit-59C-Manhattan-NY-10022/1758138162324672785_lid/" TargetMode="External" Id="rId280" /><Relationship Type="http://schemas.openxmlformats.org/officeDocument/2006/relationships/hyperlink" Target="https://www.compass.com/homedetails/111-Murray-St-Unit-55W-Manhattan-NY-10007/1942954188542999865_lid/" TargetMode="External" Id="rId281" /><Relationship Type="http://schemas.openxmlformats.org/officeDocument/2006/relationships/hyperlink" Target="https://www.compass.com/homedetails/130-W-12th-St-Unit-9A-Manhattan-NY-10011/1986359306519846585_lid/" TargetMode="External" Id="rId282" /><Relationship Type="http://schemas.openxmlformats.org/officeDocument/2006/relationships/hyperlink" Target="https://www.compass.com/homedetails/220-Central-Park-South-Unit-59A-Manhattan-NY-10019/1988120117425923913_lid/" TargetMode="External" Id="rId283" /><Relationship Type="http://schemas.openxmlformats.org/officeDocument/2006/relationships/hyperlink" Target="https://www.compass.com/homedetails/432-Park-Ave-Unit-50B-Manhattan-NY-10022/1761017494726813753_lid/" TargetMode="External" Id="rId284" /><Relationship Type="http://schemas.openxmlformats.org/officeDocument/2006/relationships/hyperlink" Target="https://www.compass.com/homedetails/109-E-79th-St-Unit-10E-Manhattan-NY-10075/2168987554266159249_lid/" TargetMode="External" Id="rId285" /><Relationship Type="http://schemas.openxmlformats.org/officeDocument/2006/relationships/hyperlink" Target="https://www.compass.com/homedetails/220-Central-Park-South-Unit-32B-Manhattan-NY-10019/2102521437204240817_lid/" TargetMode="External" Id="rId28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pane ySplit="9" topLeftCell="A10" activePane="bottomLeft" state="frozen"/>
      <selection activeCell="A1" sqref="A1"/>
    </sheetView>
  </sheetViews>
  <sheetFormatPr baseColWidth="8" defaultRowHeight="15"/>
  <cols>
    <col width="58" customWidth="1" min="1" max="1"/>
    <col width="22" customWidth="1" min="2" max="2"/>
    <col width="44" customWidth="1" min="3" max="3"/>
  </cols>
  <sheetData>
    <row r="1">
      <c r="A1" s="1" t="inlineStr">
        <is>
          <t>The Roebling Index · Same Rent, Different Return: The Pied-à-Terre Tax and Manhattan Rents</t>
        </is>
      </c>
    </row>
    <row r="2">
      <c r="A2" s="2" t="inlineStr">
        <is>
          <t>Analysis by Corey Cohen, Licensed Associate Real Estate Broker, The Roebling Team at Compass · Publisher, The Roebling Index · 29 October 2026</t>
        </is>
      </c>
    </row>
    <row r="3">
      <c r="A3" s="2" t="inlineStr">
        <is>
          <t>Rental records run through 30 September 2026. DOF values are the FY2027 supplemental roll, published 24 July 2026.</t>
        </is>
      </c>
    </row>
    <row r="4">
      <c r="A4" s="2" t="inlineStr"/>
    </row>
    <row r="5">
      <c r="A5" s="3" t="inlineStr">
        <is>
          <t>The question: how much more rent would an owner need from a tenant who does not make the apartment a primary</t>
        </is>
      </c>
    </row>
    <row r="6">
      <c r="A6" s="2" t="inlineStr">
        <is>
          <t>residence, in order to end up where they started? This is a break-even calculation.</t>
        </is>
      </c>
    </row>
    <row r="7">
      <c r="A7" s="2" t="inlineStr">
        <is>
          <t>It does not show that any tenant is paying such a premium.</t>
        </is>
      </c>
    </row>
    <row r="8"/>
    <row r="9">
      <c r="A9" s="4" t="inlineStr">
        <is>
          <t>Measure</t>
        </is>
      </c>
      <c r="B9" s="4" t="inlineStr">
        <is>
          <t>Figure</t>
        </is>
      </c>
      <c r="C9" s="4" t="inlineStr">
        <is>
          <t>Basis</t>
        </is>
      </c>
    </row>
    <row r="10">
      <c r="A10" s="5" t="inlineStr">
        <is>
          <t>Apartments in the sample</t>
        </is>
      </c>
      <c r="B10" s="5">
        <f>COUNT('Unit level'!M5:M290)</f>
        <v>286</v>
      </c>
      <c r="C10" s="2" t="inlineStr">
        <is>
          <t>One row per apartment, deduplicated by BBL</t>
        </is>
      </c>
    </row>
    <row r="11">
      <c r="A11" s="5" t="inlineStr">
        <is>
          <t>Median reported rent</t>
        </is>
      </c>
      <c r="B11" s="6">
        <f>MEDIAN('Unit level'!M5:M290)</f>
        <v>26000.0</v>
      </c>
      <c r="C11" s="2" t="inlineStr">
        <is>
          <t>Broker-reported closed rent, gross basis assumed</t>
        </is>
      </c>
    </row>
    <row r="12">
      <c r="A12" s="5" t="inlineStr">
        <is>
          <t>Median DOF market value</t>
        </is>
      </c>
      <c r="B12" s="6">
        <f>MEDIAN('Unit level'!O5:O290)</f>
        <v>1324583.0</v>
      </c>
      <c r="C12" s="2" t="inlineStr">
        <is>
          <t>FY2027 supplemental roll</t>
        </is>
      </c>
    </row>
    <row r="13">
      <c r="A13" s="5" t="inlineStr">
        <is>
          <t>Median potential annual surcharge</t>
        </is>
      </c>
      <c r="B13" s="6">
        <f>MEDIAN('Unit level'!R5:R290)</f>
        <v>52983.0</v>
      </c>
      <c r="C13" s="2" t="inlineStr">
        <is>
          <t>Statutory rate on the full DOF value</t>
        </is>
      </c>
    </row>
    <row r="14">
      <c r="A14" s="5" t="inlineStr"/>
      <c r="B14" s="5" t="inlineStr"/>
      <c r="C14" s="2" t="inlineStr"/>
    </row>
    <row r="15">
      <c r="A15" s="3" t="inlineStr">
        <is>
          <t>MEDIAN ADDITIONAL RENT REQUIRED, PER MONTH</t>
        </is>
      </c>
      <c r="B15" s="7">
        <f>MEDIAN('Unit level'!S5:S290)</f>
        <v>4415.25</v>
      </c>
      <c r="C15" s="2" t="inlineStr">
        <is>
          <t>Surcharge / 12</t>
        </is>
      </c>
    </row>
    <row r="16">
      <c r="A16" s="3" t="inlineStr">
        <is>
          <t>MEDIAN REQUIRED INCREASE OVER REPORTED RENT</t>
        </is>
      </c>
      <c r="B16" s="8">
        <f>MEDIAN('Unit level'!U5:U290)</f>
        <v>0.17089537466330496</v>
      </c>
      <c r="C16" s="2" t="inlineStr">
        <is>
          <t>Modeled break-even, not observed</t>
        </is>
      </c>
    </row>
    <row r="17">
      <c r="A17" s="5" t="inlineStr">
        <is>
          <t>Median surcharge expressed in months of rent</t>
        </is>
      </c>
      <c r="B17" s="9">
        <f>MEDIAN('Unit level'!V5:V290)</f>
        <v>2.05074449595966</v>
      </c>
      <c r="C17" s="2" t="inlineStr"/>
    </row>
    <row r="18">
      <c r="A18" s="5" t="inlineStr"/>
      <c r="B18" s="5" t="inlineStr"/>
      <c r="C18" s="2" t="inlineStr"/>
    </row>
    <row r="19">
      <c r="A19" s="5" t="inlineStr">
        <is>
          <t>Share with potential exposure above 2 months of rent</t>
        </is>
      </c>
      <c r="B19" s="10">
        <f>COUNTIF('Unit level'!V5:V290,"&gt;2")/COUNT('Unit level'!V5:V290)</f>
        <v>0.527972027972028</v>
      </c>
      <c r="C19" s="2" t="inlineStr"/>
    </row>
    <row r="20">
      <c r="A20" s="5" t="inlineStr">
        <is>
          <t>Share with potential exposure above 3 months of rent</t>
        </is>
      </c>
      <c r="B20" s="10">
        <f>COUNTIF('Unit level'!V5:V290,"&gt;3")/COUNT('Unit level'!V5:V290)</f>
        <v>0.19230769230769232</v>
      </c>
      <c r="C20" s="2" t="inlineStr"/>
    </row>
    <row r="21">
      <c r="A21" s="5" t="inlineStr">
        <is>
          <t>Apartments in the 5.25% or 6.5% bands</t>
        </is>
      </c>
      <c r="B21" s="5">
        <f>COUNTIF('Unit level'!O5:O290,"&gt;3000000")</f>
        <v>9</v>
      </c>
      <c r="C21" s="2" t="inlineStr">
        <is>
          <t>Thin counts — treat as illustrations</t>
        </is>
      </c>
    </row>
    <row r="22">
      <c r="A22" s="5" t="inlineStr"/>
      <c r="B22" s="5" t="inlineStr"/>
      <c r="C22" s="2" t="inlineStr"/>
    </row>
    <row r="23">
      <c r="A23" s="5" t="inlineStr">
        <is>
          <t>Rows carrying a review flag</t>
        </is>
      </c>
      <c r="B23" s="5">
        <f>COUNTA('Unit level'!X5:X290)</f>
        <v>187</v>
      </c>
      <c r="C23" s="2" t="inlineStr">
        <is>
          <t>See 'Selection and exclusions'</t>
        </is>
      </c>
    </row>
    <row r="24">
      <c r="A24" s="5" t="inlineStr">
        <is>
          <t>Sensitivity: rows with no identified review flag (99)</t>
        </is>
      </c>
      <c r="B24" s="5" t="inlineStr">
        <is>
          <t>2.01 months</t>
        </is>
      </c>
      <c r="C24" s="2" t="inlineStr">
        <is>
          <t>vs 2.05 across all 286 — see the sensitivity table</t>
        </is>
      </c>
    </row>
    <row r="25"/>
    <row r="26">
      <c r="A26" s="11" t="inlineStr">
        <is>
          <t>Timing:</t>
        </is>
      </c>
    </row>
    <row r="27">
      <c r="A27" s="2" t="inlineStr">
        <is>
          <t>Changing tenants does not retroactively change the apartment's treatment for the current tax year.</t>
        </is>
      </c>
    </row>
    <row r="28">
      <c r="A28" s="2" t="inlineStr">
        <is>
          <t>Use is determined as of the January 5 taxable status date.</t>
        </is>
      </c>
    </row>
    <row r="29">
      <c r="A29" s="2" t="inlineStr">
        <is>
          <t>A qualifying tenancy requires primary-residence use under a bona fide, arm's-length lease of at least one year.</t>
        </is>
      </c>
    </row>
    <row r="30"/>
    <row r="31">
      <c r="A31" s="11" t="inlineStr">
        <is>
          <t>TWO RENTAL PERIODS</t>
        </is>
      </c>
    </row>
    <row r="32">
      <c r="A32" s="4" t="inlineStr">
        <is>
          <t>Window</t>
        </is>
      </c>
      <c r="B32" s="4" t="inlineStr">
        <is>
          <t>Apartments</t>
        </is>
      </c>
      <c r="C32" s="4" t="inlineStr">
        <is>
          <t>Median required increase (modeled)</t>
        </is>
      </c>
    </row>
    <row r="33">
      <c r="A33" s="3" t="inlineStr">
        <is>
          <t>Full period, Jan 2025 – Sept 2026</t>
        </is>
      </c>
      <c r="B33" s="3">
        <f>COUNT('Unit level'!U5:U290)</f>
        <v>286</v>
      </c>
      <c r="C33" s="8">
        <f>MEDIAN('Unit level'!U5:U290)</f>
        <v>0.17089537466330496</v>
      </c>
    </row>
    <row r="34">
      <c r="A34" s="5" t="inlineStr">
        <is>
          <t>2026 records only, Jan – Sept 2026</t>
        </is>
      </c>
      <c r="B34" s="5">
        <f>SUMPRODUCT(--('Unit level'!$Y$5:$Y$290=2026))</f>
        <v>135</v>
      </c>
      <c r="C34" s="10">
        <f t="array" ref="C34">MEDIAN(IF('Unit level'!$Y$5:$Y$290=2026,'Unit level'!$U$5:$U$290))</f>
        <v>0.15418794326241134</v>
      </c>
    </row>
    <row r="35">
      <c r="A35" s="5" t="inlineStr">
        <is>
          <t>Median additional rent / mo, 2026 records only</t>
        </is>
      </c>
      <c r="B35" s="27">
        <f t="array" ref="B35">MEDIAN(IF('Unit level'!$Y$5:$Y$290=2026,'Unit level'!$S$5:$S$290))</f>
        <v>4261.0</v>
      </c>
      <c r="C35" s="2" t="inlineStr">
        <is>
          <t>vs $4,415 across the full sample</t>
        </is>
      </c>
    </row>
    <row r="36">
      <c r="A36" s="5" t="inlineStr">
        <is>
          <t>Median reported rent, 2026 records only</t>
        </is>
      </c>
      <c r="B36" s="27">
        <f t="array" ref="B36">MEDIAN(IF('Unit level'!$Y$5:$Y$290=2026,'Unit level'!$M$5:$M$290))</f>
        <v>29995.0</v>
      </c>
      <c r="C36" s="2" t="inlineStr">
        <is>
          <t>vs $25,000 in the 2025 records</t>
        </is>
      </c>
    </row>
    <row r="37"/>
    <row r="38">
      <c r="A38" s="2" t="inlineStr">
        <is>
          <t>The 2026-only sample produces a lower median required increase: 15.4%, against 17.1% for the full period.</t>
        </is>
      </c>
    </row>
    <row r="39">
      <c r="A39" s="2" t="inlineStr">
        <is>
          <t>These are different groups of rental records evaluated under the same FY2027 tax framework,</t>
        </is>
      </c>
    </row>
    <row r="40">
      <c r="A40" s="2" t="inlineStr">
        <is>
          <t>not a measure of how individual apartments' exposure changed over time.</t>
        </is>
      </c>
    </row>
    <row r="41">
      <c r="A41" s="11" t="n"/>
    </row>
    <row r="42"/>
    <row r="43">
      <c r="A43" s="16" t="inlineStr">
        <is>
          <t>Corey Cohen · Licensed Associate Real Estate Broker · The Roebling Team at Compass · Publisher, The Roebling Index</t>
        </is>
      </c>
    </row>
    <row r="44">
      <c r="A44" s="18" t="inlineStr">
        <is>
          <t>2150 Broadway, New York, NY 10023 · 646.939.7375 · c.cohen@compass.com · theroeblingteam.com</t>
        </is>
      </c>
    </row>
    <row r="45">
      <c r="A45" s="2" t="inlineStr">
        <is>
          <t>Market research, not legal or tax advice. Valuations are NYC Department of Finance public records; rents are broker-reported and unverified.</t>
        </is>
      </c>
    </row>
    <row r="46">
      <c r="A46" s="2" t="inlineStr">
        <is>
          <t>The Roebling Team is a team of real estate agents affiliated with Compass, a licensed real estate broker, and abides by equal housing opportunity laws.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Legal status as of 29 October 2026</t>
        </is>
      </c>
    </row>
    <row r="2">
      <c r="A2" s="5" t="n"/>
    </row>
    <row r="3">
      <c r="A3" s="3" t="inlineStr">
        <is>
          <t>The surcharge law is in effect. Its rollout was ruled improper; that ruling is stayed pending appeal.</t>
        </is>
      </c>
    </row>
    <row r="4">
      <c r="A4" s="5" t="n"/>
    </row>
    <row r="5">
      <c r="A5" s="5" t="inlineStr">
        <is>
          <t>29 Sept 2026: O'Brien v. City of New York, Index No. 85217/2026, Supreme Court, Richmond County (Justice Wayne M. Ozzi).</t>
        </is>
      </c>
    </row>
    <row r="6">
      <c r="A6" s="5" t="inlineStr">
        <is>
          <t>The court found DOF's notices 'arbitrary and capricious,' ordered roughly 17,000 mailed notices cancelled, and struck</t>
        </is>
      </c>
    </row>
    <row r="7">
      <c r="A7" s="5" t="inlineStr">
        <is>
          <t>the exemption process as improperly shifting the burden of proof onto owners.</t>
        </is>
      </c>
    </row>
    <row r="8">
      <c r="A8" s="5" t="inlineStr">
        <is>
          <t>That ruling has been stayed pending appeal, allowing the city's rollout to continue in the interim.</t>
        </is>
      </c>
    </row>
    <row r="9">
      <c r="A9" s="5" t="inlineStr">
        <is>
          <t>28 Oct 2026: the appeal was argued in the Appellate Division, Second Department. No decision as of 29 October.</t>
        </is>
      </c>
    </row>
    <row r="10">
      <c r="A10" s="5" t="n"/>
    </row>
    <row r="11">
      <c r="A11" s="5" t="inlineStr">
        <is>
          <t>Ross v. State of New York, No. 628629/2026 (Supreme Court, Suffolk County, filed 28 Sept 2026), challenges the</t>
        </is>
      </c>
    </row>
    <row r="12">
      <c r="A12" s="5" t="inlineStr">
        <is>
          <t>constitutionality of the surcharge itself. Pending.</t>
        </is>
      </c>
    </row>
    <row r="13">
      <c r="A13" s="5" t="n"/>
    </row>
    <row r="14">
      <c r="A14" s="3" t="inlineStr">
        <is>
          <t>Exemption deadline and first bills</t>
        </is>
      </c>
    </row>
    <row r="15">
      <c r="A15" s="5" t="inlineStr">
        <is>
          <t>The exemption deadline for tax year 2026-27 was 13 October 2026. Charges, if any, first appear on the property tax bill</t>
        </is>
      </c>
    </row>
    <row r="16">
      <c r="A16" s="5" t="inlineStr">
        <is>
          <t>due 1 January 2027. The NYC Tax Commission remains available for challenges to the valuation itself.</t>
        </is>
      </c>
    </row>
    <row r="17">
      <c r="A17" s="3" t="n"/>
    </row>
    <row r="18">
      <c r="A18" s="3" t="inlineStr">
        <is>
          <t>Roll listing is not liability</t>
        </is>
      </c>
    </row>
    <row r="19">
      <c r="A19" s="5" t="inlineStr">
        <is>
          <t>DOF states that listing on the roll does not mean a property is subject to the surcharge, and that 'the vast majority</t>
        </is>
      </c>
    </row>
    <row r="20">
      <c r="A20" s="5" t="inlineStr">
        <is>
          <t>of listed properties will not receive such a notice.' The roll is a value screen with no residency test.</t>
        </is>
      </c>
    </row>
    <row r="21">
      <c r="A21" s="5" t="n"/>
    </row>
    <row r="22">
      <c r="A22" s="3" t="inlineStr">
        <is>
          <t>Qualifying tenancy</t>
        </is>
      </c>
    </row>
    <row r="23">
      <c r="A23" s="5" t="inlineStr">
        <is>
          <t>A qualifying tenancy requires actual primary-residence use by an individual under a bona fide, arm's-length lease of</t>
        </is>
      </c>
    </row>
    <row r="24">
      <c r="A24" s="5" t="inlineStr">
        <is>
          <t>at least one year, assessed as of the applicable January 5 taxable status date. Changing tenants does not retroactively</t>
        </is>
      </c>
    </row>
    <row r="25">
      <c r="A25" s="5" t="inlineStr">
        <is>
          <t>change the apartment's treatment for the current tax year.</t>
        </is>
      </c>
    </row>
    <row r="26">
      <c r="A26" s="5" t="n"/>
    </row>
    <row r="27">
      <c r="A27" s="5" t="n"/>
    </row>
    <row r="28">
      <c r="A28" s="5" t="n"/>
    </row>
    <row r="29">
      <c r="A29" s="5" t="n"/>
    </row>
    <row r="30">
      <c r="A30" s="11" t="n"/>
    </row>
    <row r="31">
      <c r="A31" s="5" t="n"/>
    </row>
    <row r="32">
      <c r="A32" s="5" t="n"/>
    </row>
    <row r="33">
      <c r="A33" s="5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44" customWidth="1" min="4" max="4"/>
  </cols>
  <sheetData>
    <row r="1">
      <c r="A1" s="1" t="inlineStr">
        <is>
          <t>Why you will see both $1 million and $5 million</t>
        </is>
      </c>
    </row>
    <row r="2">
      <c r="A2" s="2" t="inlineStr">
        <is>
          <t>DOF market value is not sale price. RPTL §581 requires DOF to value condos and co-ops as if they were rental</t>
        </is>
      </c>
    </row>
    <row r="3">
      <c r="A3" s="2" t="inlineStr">
        <is>
          <t>buildings, an income-based method that places their DOF values well below sale prices. Houses are valued from</t>
        </is>
      </c>
    </row>
    <row r="4">
      <c r="A4" s="2" t="inlineStr">
        <is>
          <t>comparable sales. Two different bases, hence two different thresholds.</t>
        </is>
      </c>
    </row>
    <row r="5"/>
    <row r="6">
      <c r="A6" s="13" t="inlineStr">
        <is>
          <t>Property type</t>
        </is>
      </c>
      <c r="B6" s="13" t="inlineStr">
        <is>
          <t>Phase</t>
        </is>
      </c>
      <c r="C6" s="13" t="inlineStr">
        <is>
          <t>DOF value threshold</t>
        </is>
      </c>
      <c r="D6" s="13" t="inlineStr">
        <is>
          <t>Rates (on the whole value)</t>
        </is>
      </c>
    </row>
    <row r="7">
      <c r="A7" s="5" t="inlineStr">
        <is>
          <t>1-3 family houses</t>
        </is>
      </c>
      <c r="B7" s="5" t="inlineStr">
        <is>
          <t>Both phases</t>
        </is>
      </c>
      <c r="C7" s="5" t="inlineStr">
        <is>
          <t>$5,000,000</t>
        </is>
      </c>
      <c r="D7" s="5" t="inlineStr">
        <is>
          <t>0.8% / 1.05% / 1.3%; bands begin above $5M / $15M / $25M</t>
        </is>
      </c>
    </row>
    <row r="8">
      <c r="A8" s="5" t="inlineStr">
        <is>
          <t>Condos &amp; co-ops</t>
        </is>
      </c>
      <c r="B8" s="5" t="inlineStr">
        <is>
          <t>Phase One (FY2026-27, FY2027-28)</t>
        </is>
      </c>
      <c r="C8" s="5" t="inlineStr">
        <is>
          <t>$1,000,000</t>
        </is>
      </c>
      <c r="D8" s="5" t="inlineStr">
        <is>
          <t>4.0% / 5.25% / 6.5%; bands begin above $1M / $3M / $5M</t>
        </is>
      </c>
    </row>
    <row r="9">
      <c r="A9" s="5" t="inlineStr">
        <is>
          <t>Condos &amp; co-ops</t>
        </is>
      </c>
      <c r="B9" s="5" t="inlineStr">
        <is>
          <t>Phase Two (FY2028-29 on)</t>
        </is>
      </c>
      <c r="C9" s="5" t="inlineStr">
        <is>
          <t>$5,000,000</t>
        </is>
      </c>
      <c r="D9" s="5" t="inlineStr">
        <is>
          <t>0.8% / 1.05% / 1.3%; bands begin above $5M / $15M / $25M</t>
        </is>
      </c>
    </row>
    <row r="10"/>
    <row r="11">
      <c r="A11" s="5" t="inlineStr"/>
    </row>
    <row r="12">
      <c r="A12" s="3" t="inlineStr">
        <is>
          <t>Phase Two moves condos and co-ops onto the same schedule houses are already on. Phase One pairs a low threshold</t>
        </is>
      </c>
    </row>
    <row r="13">
      <c r="A13" s="5" t="inlineStr">
        <is>
          <t>with high rates because current condo/co-op DOF values are income-based rather than sale-based; from July 2028</t>
        </is>
      </c>
    </row>
    <row r="14">
      <c r="A14" s="5" t="inlineStr">
        <is>
          <t>the $5M threshold applies under a valuation method that considers comparable sales.</t>
        </is>
      </c>
    </row>
    <row r="15">
      <c r="A15" s="5" t="inlineStr"/>
    </row>
    <row r="16">
      <c r="A16" s="3" t="inlineStr">
        <is>
          <t>A $1M DOF value is not a $1M purchase price. This analysis does not convert DOF values into sale prices.</t>
        </is>
      </c>
    </row>
    <row r="17">
      <c r="A17" s="3" t="n"/>
    </row>
    <row r="18">
      <c r="A18" s="5" t="inlineStr"/>
    </row>
    <row r="19">
      <c r="A19" s="11" t="inlineStr">
        <is>
          <t>The rate is flat per band, not marginal.</t>
        </is>
      </c>
    </row>
    <row r="20">
      <c r="A20" s="5" t="inlineStr">
        <is>
          <t>A condo with a DOF value of $1,200,000 owes 4% of the whole $1,200,000, or $48,000. DOF's adopted rule:</t>
        </is>
      </c>
    </row>
    <row r="21">
      <c r="A21" s="5" t="inlineStr">
        <is>
          <t>'If a property or cooperative dwelling unit's valuation exceeds the threshold, the entirety of the</t>
        </is>
      </c>
    </row>
    <row r="22">
      <c r="A22" s="5" t="inlineStr">
        <is>
          <t>property's value is subject to the surcharge.'</t>
        </is>
      </c>
    </row>
    <row r="23"/>
    <row r="24">
      <c r="A24" s="5" t="inlineStr">
        <is>
          <t>Band edges: the statute places exactly $3,000,000 and $5,000,000 in the lower band; DOF's summary table words the</t>
        </is>
      </c>
    </row>
    <row r="25">
      <c r="A25" s="5" t="inlineStr">
        <is>
          <t>endpoints differently. The workbook follows the statute. No apartment in this sample sits on a boundary.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pane ySplit="3" topLeftCell="A4" activePane="bottomLeft" state="frozen"/>
      <selection activeCell="A1" sqref="A1"/>
    </sheetView>
  </sheetViews>
  <sheetFormatPr baseColWidth="8" defaultRowHeight="15"/>
  <cols>
    <col width="62" customWidth="1" min="1" max="1"/>
    <col width="16" customWidth="1" min="2" max="2"/>
    <col width="44" customWidth="1" min="3" max="3"/>
  </cols>
  <sheetData>
    <row r="1">
      <c r="A1" s="1" t="inlineStr">
        <is>
          <t>How 605,526 rental records became 286 apartments</t>
        </is>
      </c>
    </row>
    <row r="2"/>
    <row r="3">
      <c r="A3" s="4" t="inlineStr">
        <is>
          <t>Step</t>
        </is>
      </c>
      <c r="B3" s="4" t="inlineStr">
        <is>
          <t>Records</t>
        </is>
      </c>
      <c r="C3" s="4" t="inlineStr">
        <is>
          <t>Note</t>
        </is>
      </c>
    </row>
    <row r="4">
      <c r="A4" s="5" t="inlineStr">
        <is>
          <t>Rental records in the warehouse</t>
        </is>
      </c>
      <c r="B4" s="5" t="inlineStr">
        <is>
          <t>605,526</t>
        </is>
      </c>
      <c r="C4" s="2" t="inlineStr">
        <is>
          <t>All markets, all tenures, through 30 Sept 2026</t>
        </is>
      </c>
    </row>
    <row r="5">
      <c r="A5" s="5" t="inlineStr">
        <is>
          <t>Tenure = condominium</t>
        </is>
      </c>
      <c r="B5" s="5" t="inlineStr">
        <is>
          <t>118,095</t>
        </is>
      </c>
      <c r="C5" s="2" t="inlineStr"/>
    </row>
    <row r="6">
      <c r="A6" s="5" t="inlineStr">
        <is>
          <t>Record dated 2025-01-01 or later</t>
        </is>
      </c>
      <c r="B6" s="5" t="inlineStr">
        <is>
          <t>15,359</t>
        </is>
      </c>
      <c r="C6" s="2" t="inlineStr">
        <is>
          <t>Contemporaneous with the FY2027 roll</t>
        </is>
      </c>
    </row>
    <row r="7">
      <c r="A7" s="5" t="inlineStr">
        <is>
          <t>Address parsed to house number + street + apt</t>
        </is>
      </c>
      <c r="B7" s="5" t="inlineStr">
        <is>
          <t>15,358</t>
        </is>
      </c>
      <c r="C7" s="2" t="inlineStr"/>
    </row>
    <row r="8">
      <c r="A8" s="5" t="inlineStr">
        <is>
          <t>Matched to a Manhattan condominium unit lot on the FY2027 roll</t>
        </is>
      </c>
      <c r="B8" s="5" t="inlineStr">
        <is>
          <t>6,899</t>
        </is>
      </c>
      <c r="C8" s="2" t="inlineStr">
        <is>
          <t>44.9% of parsed. See the bias note below.</t>
        </is>
      </c>
    </row>
    <row r="9">
      <c r="A9" s="5" t="inlineStr">
        <is>
          <t>DOF market value over $1,000,000</t>
        </is>
      </c>
      <c r="B9" s="5" t="inlineStr">
        <is>
          <t>327</t>
        </is>
      </c>
      <c r="C9" s="2" t="inlineStr">
        <is>
          <t>Phase One condo/co-op threshold</t>
        </is>
      </c>
    </row>
    <row r="10">
      <c r="A10" s="5" t="inlineStr">
        <is>
          <t>Passed the 2x-12x plausibility screen</t>
        </is>
      </c>
      <c r="B10" s="5" t="inlineStr">
        <is>
          <t>305</t>
        </is>
      </c>
      <c r="C10" s="2" t="inlineStr">
        <is>
          <t>22 removed</t>
        </is>
      </c>
    </row>
    <row r="11">
      <c r="A11" s="5" t="inlineStr">
        <is>
          <t>Deduplicated by borough-block-lot</t>
        </is>
      </c>
      <c r="B11" s="5" t="inlineStr">
        <is>
          <t>286</t>
        </is>
      </c>
      <c r="C11" s="2" t="inlineStr">
        <is>
          <t>19 repeat rental records on the same lot removed; latest retained</t>
        </is>
      </c>
    </row>
    <row r="12">
      <c r="A12" s="5" t="inlineStr"/>
      <c r="B12" s="5" t="inlineStr"/>
      <c r="C12" s="2" t="inlineStr"/>
    </row>
    <row r="13">
      <c r="A13" s="3" t="inlineStr">
        <is>
          <t>HEADLINE WITH AND WITHOUT THE SCREEN</t>
        </is>
      </c>
      <c r="B13" s="3" t="inlineStr"/>
      <c r="C13" s="2" t="inlineStr"/>
    </row>
    <row r="14">
      <c r="A14" s="5" t="inlineStr">
        <is>
          <t>Median months of rent, 327 rows, no screen, no dedup</t>
        </is>
      </c>
      <c r="B14" s="5" t="inlineStr">
        <is>
          <t>2.06</t>
        </is>
      </c>
      <c r="C14" s="2" t="inlineStr"/>
    </row>
    <row r="15">
      <c r="A15" s="5" t="inlineStr">
        <is>
          <t>Median months of rent, 305 rows, screened, no dedup</t>
        </is>
      </c>
      <c r="B15" s="5" t="inlineStr">
        <is>
          <t>2.05</t>
        </is>
      </c>
      <c r="C15" s="2" t="inlineStr"/>
    </row>
    <row r="16">
      <c r="A16" s="5" t="inlineStr">
        <is>
          <t>Median months of rent, 286 rows, screened and deduped</t>
        </is>
      </c>
      <c r="B16" s="5" t="inlineStr">
        <is>
          <t>2.05</t>
        </is>
      </c>
      <c r="C16" s="2" t="inlineStr">
        <is>
          <t>The published figure</t>
        </is>
      </c>
    </row>
    <row r="17">
      <c r="A17" s="5" t="inlineStr"/>
      <c r="B17" s="5" t="inlineStr"/>
      <c r="C17" s="2" t="inlineStr"/>
    </row>
    <row r="18"/>
    <row r="19">
      <c r="A19" s="3" t="inlineStr">
        <is>
          <t>Matching favors higher-rent apartments</t>
        </is>
      </c>
    </row>
    <row r="20">
      <c r="A20" s="2" t="inlineStr">
        <is>
          <t>Matched records have a median rent of $5,800; unmatched records, $4,902. The matched set is not representative</t>
        </is>
      </c>
    </row>
    <row r="21">
      <c r="A21" s="2" t="inlineStr">
        <is>
          <t>of all covered property. It is the rented, matchable slice.</t>
        </is>
      </c>
    </row>
    <row r="22">
      <c r="A22" s="2" t="n"/>
    </row>
    <row r="23">
      <c r="A23" s="2" t="n"/>
    </row>
    <row r="24"/>
    <row r="25">
      <c r="A25" s="3" t="inlineStr">
        <is>
          <t>Sensitivity: the median under each data-quality exclusion</t>
        </is>
      </c>
    </row>
    <row r="26">
      <c r="A26" s="13" t="inlineStr">
        <is>
          <t>Sample</t>
        </is>
      </c>
      <c r="B26" s="13" t="inlineStr">
        <is>
          <t>Apartments</t>
        </is>
      </c>
      <c r="C26" s="13" t="inlineStr">
        <is>
          <t>Median months</t>
        </is>
      </c>
      <c r="D26" s="13" t="inlineStr">
        <is>
          <t>Median additional rent / mo</t>
        </is>
      </c>
    </row>
    <row r="27">
      <c r="A27" s="5" t="inlineStr">
        <is>
          <t>All apartments</t>
        </is>
      </c>
      <c r="B27" s="5" t="n">
        <v>286</v>
      </c>
      <c r="C27" s="5" t="inlineStr">
        <is>
          <t>2.05</t>
        </is>
      </c>
      <c r="D27" s="5" t="inlineStr">
        <is>
          <t>$4,415</t>
        </is>
      </c>
    </row>
    <row r="28">
      <c r="A28" s="5" t="inlineStr">
        <is>
          <t>Excluding rents reported above the last asking rent</t>
        </is>
      </c>
      <c r="B28" s="5" t="n">
        <v>248</v>
      </c>
      <c r="C28" s="5" t="inlineStr">
        <is>
          <t>2.06</t>
        </is>
      </c>
      <c r="D28" s="5" t="inlineStr">
        <is>
          <t>$4,343</t>
        </is>
      </c>
    </row>
    <row r="29">
      <c r="A29" s="5" t="inlineStr">
        <is>
          <t>Excluding a price change recorded on the rental date</t>
        </is>
      </c>
      <c r="B29" s="5" t="n">
        <v>130</v>
      </c>
      <c r="C29" s="5" t="inlineStr">
        <is>
          <t>2.06</t>
        </is>
      </c>
      <c r="D29" s="5" t="inlineStr">
        <is>
          <t>$4,355</t>
        </is>
      </c>
    </row>
    <row r="30">
      <c r="A30" s="5" t="inlineStr">
        <is>
          <t>Excluding apartments relisted soon after the reported lease</t>
        </is>
      </c>
      <c r="B30" s="5" t="n">
        <v>252</v>
      </c>
      <c r="C30" s="5" t="inlineStr">
        <is>
          <t>2.05</t>
        </is>
      </c>
      <c r="D30" s="5" t="inlineStr">
        <is>
          <t>$4,355</t>
        </is>
      </c>
    </row>
    <row r="31">
      <c r="A31" s="5" t="inlineStr">
        <is>
          <t>Excluding possible unsold sponsor units</t>
        </is>
      </c>
      <c r="B31" s="5" t="n">
        <v>258</v>
      </c>
      <c r="C31" s="5" t="inlineStr">
        <is>
          <t>2.01</t>
        </is>
      </c>
      <c r="D31" s="5" t="inlineStr">
        <is>
          <t>$4,355</t>
        </is>
      </c>
    </row>
    <row r="32">
      <c r="A32" s="3" t="inlineStr">
        <is>
          <t>Apartments with no data-quality flag</t>
        </is>
      </c>
      <c r="B32" s="3" t="n">
        <v>99</v>
      </c>
      <c r="C32" s="3" t="inlineStr">
        <is>
          <t>2.01</t>
        </is>
      </c>
      <c r="D32" s="3" t="inlineStr">
        <is>
          <t>$4,324</t>
        </is>
      </c>
    </row>
    <row r="33">
      <c r="A33" s="3" t="inlineStr">
        <is>
          <t>Rental records dated 2026 only</t>
        </is>
      </c>
      <c r="B33" s="3" t="n">
        <v>135</v>
      </c>
      <c r="C33" s="3" t="n">
        <v>1.85</v>
      </c>
      <c r="D33" s="3" t="inlineStr">
        <is>
          <t>$4,261</t>
        </is>
      </c>
    </row>
    <row r="34">
      <c r="A34" s="2" t="inlineStr">
        <is>
          <t>Quality exclusions span 2.01–2.06 months. The 2026-only sample reads 1.85 months; it is a different group of rental</t>
        </is>
      </c>
    </row>
    <row r="35">
      <c r="A35" s="2" t="inlineStr">
        <is>
          <t>records (median rent $29,995 vs $25,000 in 2025), evaluated under the same tax framework. Both are disclosed.</t>
        </is>
      </c>
    </row>
    <row r="36"/>
    <row r="37">
      <c r="A37" s="3" t="inlineStr">
        <is>
          <t>Review flags</t>
        </is>
      </c>
    </row>
    <row r="38">
      <c r="A38" s="5" t="inlineStr">
        <is>
          <t>Price changed on the rental date</t>
        </is>
      </c>
      <c r="B38" s="5" t="inlineStr">
        <is>
          <t>156</t>
        </is>
      </c>
      <c r="C38" s="2" t="inlineStr">
        <is>
          <t>Reported rent is a price field edited at closing</t>
        </is>
      </c>
    </row>
    <row r="39">
      <c r="A39" s="5" t="inlineStr">
        <is>
          <t>Reported rent above the last asking rent</t>
        </is>
      </c>
      <c r="B39" s="5" t="inlineStr">
        <is>
          <t>38</t>
        </is>
      </c>
      <c r="C39" s="2" t="n"/>
    </row>
    <row r="40">
      <c r="A40" s="5" t="inlineStr">
        <is>
          <t>Relisted 15 to 90 days after the reported lease</t>
        </is>
      </c>
      <c r="B40" s="5" t="inlineStr">
        <is>
          <t>34</t>
        </is>
      </c>
      <c r="C40" s="2" t="n"/>
    </row>
    <row r="41">
      <c r="A41" s="5" t="inlineStr">
        <is>
          <t>Possible unsold sponsor unit (owner holds 5+ in building)</t>
        </is>
      </c>
      <c r="B41" s="5" t="inlineStr">
        <is>
          <t>28</t>
        </is>
      </c>
      <c r="C41" s="2" t="inlineStr">
        <is>
          <t>Owner-concentration proxy; may be excluded under §1351(g)(2)</t>
        </is>
      </c>
    </row>
    <row r="42">
      <c r="A42" s="5" t="inlineStr">
        <is>
          <t>Rows carrying at least one flag</t>
        </is>
      </c>
      <c r="B42" s="5" t="inlineStr">
        <is>
          <t>187</t>
        </is>
      </c>
      <c r="C42" s="2" t="inlineStr"/>
    </row>
    <row r="43">
      <c r="A43" s="5" t="inlineStr">
        <is>
          <t>Rows carrying no flag</t>
        </is>
      </c>
      <c r="B43" s="5" t="inlineStr">
        <is>
          <t>99</t>
        </is>
      </c>
      <c r="C43" s="2" t="inlineStr">
        <is>
          <t>Median 2.01 months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Method, sources and data limitations</t>
        </is>
      </c>
    </row>
    <row r="2">
      <c r="A2" s="2" t="n"/>
    </row>
    <row r="3">
      <c r="A3" s="3" t="inlineStr">
        <is>
          <t>The rent figure</t>
        </is>
      </c>
    </row>
    <row r="4">
      <c r="A4" s="5" t="inlineStr">
        <is>
          <t>Rents are broker-reported closed rents from residential listing records. They are not executed lease rents, and no rent</t>
        </is>
      </c>
    </row>
    <row r="5">
      <c r="A5" s="5" t="inlineStr">
        <is>
          <t>was independently confirmed against a signed lease. Rents are treated as gross; concessions are not netted out.</t>
        </is>
      </c>
    </row>
    <row r="6">
      <c r="A6" s="2" t="n"/>
    </row>
    <row r="7">
      <c r="A7" s="3" t="inlineStr">
        <is>
          <t>Matching</t>
        </is>
      </c>
    </row>
    <row r="8">
      <c r="A8" s="5" t="inlineStr">
        <is>
          <t>Each rental record was matched to the roll on house number, normalized street name and apartment number, resolving</t>
        </is>
      </c>
    </row>
    <row r="9">
      <c r="A9" s="5" t="inlineStr">
        <is>
          <t>to the apartment's own tax lot (BBL), not its building. Every row carries its BBL so any figure can be checked</t>
        </is>
      </c>
    </row>
    <row r="10">
      <c r="A10" s="5" t="inlineStr">
        <is>
          <t>against the roll independently.</t>
        </is>
      </c>
    </row>
    <row r="11">
      <c r="A11" s="2" t="n"/>
    </row>
    <row r="12">
      <c r="A12" s="3" t="inlineStr">
        <is>
          <t>Plausibility screen</t>
        </is>
      </c>
    </row>
    <row r="13">
      <c r="A13" s="5" t="inlineStr">
        <is>
          <t>DOF values condominiums by capitalizing rental income, so DOF value divided by annual rent should sit in a narrow</t>
        </is>
      </c>
    </row>
    <row r="14">
      <c r="A14" s="5" t="inlineStr">
        <is>
          <t>band: across all 6,899 matches the median is 4.13x (5th percentile 2.49x, 95th 6.23x). Matches outside 2x-12x were</t>
        </is>
      </c>
    </row>
    <row r="15">
      <c r="A15" s="5" t="inlineStr">
        <is>
          <t>removed as probable bad joins, chiefly sale prices recorded as rents and apartment numbers that collided across</t>
        </is>
      </c>
    </row>
    <row r="16">
      <c r="A16" s="5" t="inlineStr">
        <is>
          <t>buildings. The median is 2.06 months without the screen and 2.05 with it.</t>
        </is>
      </c>
    </row>
    <row r="17">
      <c r="A17" s="5" t="n"/>
    </row>
    <row r="18">
      <c r="A18" s="3" t="inlineStr">
        <is>
          <t>Calculation</t>
        </is>
      </c>
    </row>
    <row r="19">
      <c r="A19" s="5" t="inlineStr">
        <is>
          <t>Potential surcharge = statutory band rate x full DOF value. Additional monthly rent = surcharge / 12.</t>
        </is>
      </c>
    </row>
    <row r="20">
      <c r="A20" s="5" t="inlineStr">
        <is>
          <t>Required increase = additional rent / reported rent. Calculations assume no exemption or exclusion applies.</t>
        </is>
      </c>
    </row>
    <row r="21">
      <c r="A21" s="11" t="n"/>
    </row>
    <row r="22">
      <c r="A22" s="3" t="inlineStr">
        <is>
          <t>Data limitations</t>
        </is>
      </c>
    </row>
    <row r="23">
      <c r="A23" s="5" t="inlineStr">
        <is>
          <t>· The sample is the rented, matchable slice of the market, not every affected property. Matching favors higher-rent apartments.</t>
        </is>
      </c>
    </row>
    <row r="24">
      <c r="A24" s="5" t="inlineStr">
        <is>
          <t>· Median reported rent is $26,000 a month: a high-rent condominium sample, not the typical Manhattan rental.</t>
        </is>
      </c>
    </row>
    <row r="25">
      <c r="A25" s="5" t="inlineStr">
        <is>
          <t>· 156 apartments show a price change recorded on the rental date; 38 show a reported rent above the last asking rent.</t>
        </is>
      </c>
    </row>
    <row r="26">
      <c r="A26" s="5" t="inlineStr">
        <is>
          <t>· 34 apartments returned to market 15 to 90 days after the reported lease.</t>
        </is>
      </c>
    </row>
    <row r="27">
      <c r="A27" s="5" t="inlineStr">
        <is>
          <t>· 28 apartments may be unsold sponsor units, which §1351(g)(2) excludes; identified by owner concentration only.</t>
        </is>
      </c>
    </row>
    <row r="28">
      <c r="A28" s="5" t="inlineStr">
        <is>
          <t>· 87 Leonard Street PHB is reported at $45,000 against a $40,000 last asking rent, with the price raised on the rental date.</t>
        </is>
      </c>
    </row>
    <row r="29">
      <c r="A29" s="5" t="inlineStr">
        <is>
          <t xml:space="preserve">  Using $40,000, or excluding the apartment, leaves the sample median at 2.05 months.</t>
        </is>
      </c>
    </row>
    <row r="30">
      <c r="A30" s="5" t="inlineStr">
        <is>
          <t>· 9 of the 286 apartments sit above the 4% band.</t>
        </is>
      </c>
    </row>
    <row r="31">
      <c r="A31" s="5" t="inlineStr">
        <is>
          <t>· DOF values are FY2027. Condo and co-op values move to a different basis from July 2028.</t>
        </is>
      </c>
    </row>
    <row r="32">
      <c r="A32" s="5" t="inlineStr">
        <is>
          <t>Each exclusion is tested on the 'Selection and exclusions' sheet; the median stays between 2.01 and 2.06 months.</t>
        </is>
      </c>
    </row>
    <row r="33">
      <c r="A33" s="2" t="n"/>
    </row>
    <row r="34">
      <c r="A34" s="3" t="inlineStr">
        <is>
          <t>Sources</t>
        </is>
      </c>
    </row>
    <row r="35">
      <c r="A35" s="5" t="inlineStr">
        <is>
          <t>· NYC Department of Finance, FY2027 supplemental assessment roll, published 24 July 2026.</t>
        </is>
      </c>
    </row>
    <row r="36">
      <c r="A36" s="5" t="inlineStr">
        <is>
          <t>· NYC Department of Finance, non-primary residence surcharge: nyc.gov/site/finance/property/non-primary-residence-surcharge.page</t>
        </is>
      </c>
    </row>
    <row r="37">
      <c r="A37" s="5" t="inlineStr">
        <is>
          <t>· NY Tax Law Article 30-C, §§1350-1356; DOF rules, 19 RCNY §62.</t>
        </is>
      </c>
    </row>
    <row r="38">
      <c r="A38" s="5" t="inlineStr">
        <is>
          <t>· Roebling research desk rental records, through 30 September 2026.</t>
        </is>
      </c>
    </row>
    <row r="39">
      <c r="A39" s="5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290"/>
  <sheetViews>
    <sheetView workbookViewId="0">
      <pane ySplit="4" topLeftCell="A5" activePane="bottomLeft" state="frozen"/>
      <selection activeCell="A1" sqref="A1"/>
    </sheetView>
  </sheetViews>
  <sheetFormatPr baseColWidth="8" defaultRowHeight="15"/>
  <cols>
    <col width="34" customWidth="1" min="1" max="1"/>
    <col width="8" customWidth="1" min="2" max="2"/>
    <col width="13" customWidth="1" min="3" max="3"/>
    <col width="16" customWidth="1" min="4" max="4"/>
    <col width="12" customWidth="1" min="5" max="5"/>
    <col width="12" customWidth="1" min="6" max="6"/>
    <col width="20" customWidth="1" min="7" max="7"/>
    <col width="21" customWidth="1" min="8" max="8"/>
    <col width="34" customWidth="1" min="9" max="9"/>
    <col width="14" customWidth="1" min="10" max="10"/>
    <col width="9" customWidth="1" min="11" max="11"/>
    <col width="13" customWidth="1" min="12" max="12"/>
    <col width="13" customWidth="1" min="13" max="13"/>
    <col width="15" customWidth="1" min="14" max="14"/>
    <col width="15" customWidth="1" min="15" max="15"/>
    <col width="8" customWidth="1" min="16" max="16"/>
    <col width="7" customWidth="1" min="17" max="17"/>
    <col width="17" customWidth="1" min="18" max="18"/>
    <col width="15" customWidth="1" min="19" max="19"/>
    <col width="16" customWidth="1" min="20" max="20"/>
    <col width="12" customWidth="1" min="21" max="21"/>
    <col width="11" customWidth="1" min="22" max="22"/>
    <col width="9" customWidth="1" min="23" max="23"/>
    <col width="52" customWidth="1" min="24" max="24"/>
    <col width="12" customWidth="1" min="25" max="25"/>
  </cols>
  <sheetData>
    <row r="1">
      <c r="A1" s="1" t="inlineStr">
        <is>
          <t>Rented Manhattan condominium units above the $1,000,000 DOF value threshold</t>
        </is>
      </c>
    </row>
    <row r="2">
      <c r="A2" s="2" t="inlineStr">
        <is>
          <t>One row per apartment, deduplicated by borough-block-lot. Columns R-V are modeled break-even figures, not observed rents. Rents are broker-reported and were not independently confirmed against leases (column J).</t>
        </is>
      </c>
    </row>
    <row r="3"/>
    <row r="4">
      <c r="A4" s="4" t="inlineStr">
        <is>
          <t>Address</t>
        </is>
      </c>
      <c r="B4" s="4" t="inlineStr">
        <is>
          <t>Unit</t>
        </is>
      </c>
      <c r="C4" s="4" t="inlineStr">
        <is>
          <t>BBL (boro-block-lot)</t>
        </is>
      </c>
      <c r="D4" s="4" t="inlineStr">
        <is>
          <t>Neighborhood</t>
        </is>
      </c>
      <c r="E4" s="4" t="inlineStr">
        <is>
          <t>Contract date</t>
        </is>
      </c>
      <c r="F4" s="4" t="inlineStr">
        <is>
          <t>Rented date</t>
        </is>
      </c>
      <c r="G4" s="4" t="inlineStr">
        <is>
          <t>Rent source</t>
        </is>
      </c>
      <c r="H4" s="4" t="inlineStr">
        <is>
          <t>Rental record ID</t>
        </is>
      </c>
      <c r="I4" s="4" t="inlineStr">
        <is>
          <t>Source link</t>
        </is>
      </c>
      <c r="J4" s="4" t="inlineStr">
        <is>
          <t>Price verification (source record)</t>
        </is>
      </c>
      <c r="K4" s="4" t="inlineStr">
        <is>
          <t>Relisted 15-90 days after lease</t>
        </is>
      </c>
      <c r="L4" s="4" t="inlineStr">
        <is>
          <t>Last asking rent</t>
        </is>
      </c>
      <c r="M4" s="4" t="inlineStr">
        <is>
          <t>Reported rent (mo)</t>
        </is>
      </c>
      <c r="N4" s="4" t="inlineStr">
        <is>
          <t>Price edited same day as rental</t>
        </is>
      </c>
      <c r="O4" s="4" t="inlineStr">
        <is>
          <t>DOF market value FY2027</t>
        </is>
      </c>
      <c r="P4" s="4" t="inlineStr">
        <is>
          <t>DOF field</t>
        </is>
      </c>
      <c r="Q4" s="4" t="inlineStr">
        <is>
          <t>Band</t>
        </is>
      </c>
      <c r="R4" s="4" t="inlineStr">
        <is>
          <t>Potential annual surcharge</t>
        </is>
      </c>
      <c r="S4" s="4" t="inlineStr">
        <is>
          <t>Additional rent / mo (modeled)</t>
        </is>
      </c>
      <c r="T4" s="4" t="inlineStr">
        <is>
          <t>Break-even rent / mo (modeled)</t>
        </is>
      </c>
      <c r="U4" s="4" t="inlineStr">
        <is>
          <t>Required increase (modeled)</t>
        </is>
      </c>
      <c r="V4" s="4" t="inlineStr">
        <is>
          <t>Surcharge in months of rent</t>
        </is>
      </c>
      <c r="W4" s="4" t="inlineStr">
        <is>
          <t>Owner units in building</t>
        </is>
      </c>
      <c r="X4" s="4" t="inlineStr">
        <is>
          <t>Review flags</t>
        </is>
      </c>
      <c r="Y4" s="4" t="inlineStr">
        <is>
          <t>Rental year</t>
        </is>
      </c>
    </row>
    <row r="5">
      <c r="A5" s="5" t="inlineStr">
        <is>
          <t>87 Leonard Street, Unit PHB</t>
        </is>
      </c>
      <c r="B5" s="5" t="inlineStr">
        <is>
          <t>PHB</t>
        </is>
      </c>
      <c r="C5" s="5" t="inlineStr">
        <is>
          <t>1001741307</t>
        </is>
      </c>
      <c r="D5" s="5" t="inlineStr">
        <is>
          <t>TriBeCa</t>
        </is>
      </c>
      <c r="E5" s="5" t="inlineStr">
        <is>
          <t>2026-05-27</t>
        </is>
      </c>
      <c r="F5" s="5" t="inlineStr">
        <is>
          <t>2026-06-16</t>
        </is>
      </c>
      <c r="G5" s="5" t="inlineStr">
        <is>
          <t>Listing syndication</t>
        </is>
      </c>
      <c r="H5" s="5" t="inlineStr">
        <is>
          <t>L:2105351584744225377</t>
        </is>
      </c>
      <c r="I5" s="14" t="inlineStr">
        <is>
          <t>listing record</t>
        </is>
      </c>
      <c r="J5" s="5" t="inlineStr">
        <is>
          <t>Unverified</t>
        </is>
      </c>
      <c r="K5" s="5" t="n"/>
      <c r="L5" s="6" t="n">
        <v>40000</v>
      </c>
      <c r="M5" s="6" t="n">
        <v>45000</v>
      </c>
      <c r="N5" s="15" t="inlineStr">
        <is>
          <t>YES</t>
        </is>
      </c>
      <c r="O5" s="6" t="n">
        <v>5716500</v>
      </c>
      <c r="P5" s="5" t="inlineStr">
        <is>
          <t>FMV</t>
        </is>
      </c>
      <c r="Q5" s="5" t="inlineStr">
        <is>
          <t>6.5%</t>
        </is>
      </c>
      <c r="R5" s="6">
        <f>ROUND(O5*IF(O5&gt;5000000,0.065,IF(O5&gt;3000000,0.0525,0.04)),0)</f>
        <v>371573.0</v>
      </c>
      <c r="S5" s="6">
        <f>R5/12</f>
        <v>30964.416666666668</v>
      </c>
      <c r="T5" s="6">
        <f>M5+S5</f>
        <v>75964.41666666667</v>
      </c>
      <c r="U5" s="10">
        <f>S5/M5</f>
        <v>0.6880981481481482</v>
      </c>
      <c r="V5" s="9">
        <f>R5/M5</f>
        <v>8.257177777777779</v>
      </c>
      <c r="W5" s="5" t="n">
        <v>1</v>
      </c>
      <c r="X5" s="12" t="inlineStr">
        <is>
          <t>Reported rent above last ask ($40,000 to $45,000); Price changed on rental date</t>
        </is>
      </c>
      <c r="Y5">
        <f>IF(F5="","",VALUE(LEFT(F5,4)))</f>
        <v>2026</v>
      </c>
    </row>
    <row r="6">
      <c r="A6" s="5" t="inlineStr">
        <is>
          <t>535 West End Avenue, Unit 12</t>
        </is>
      </c>
      <c r="B6" s="5" t="inlineStr">
        <is>
          <t>12</t>
        </is>
      </c>
      <c r="C6" s="5" t="inlineStr">
        <is>
          <t>1012471124</t>
        </is>
      </c>
      <c r="D6" s="5" t="inlineStr">
        <is>
          <t>Upper West Side</t>
        </is>
      </c>
      <c r="E6" s="5" t="inlineStr">
        <is>
          <t>2025-01-14</t>
        </is>
      </c>
      <c r="F6" s="5" t="inlineStr">
        <is>
          <t>2025-02-03</t>
        </is>
      </c>
      <c r="G6" s="5" t="inlineStr">
        <is>
          <t>Listing syndication</t>
        </is>
      </c>
      <c r="H6" s="5" t="inlineStr">
        <is>
          <t>L:1714022037641818385</t>
        </is>
      </c>
      <c r="I6" s="14" t="inlineStr">
        <is>
          <t>listing record</t>
        </is>
      </c>
      <c r="J6" s="5" t="inlineStr">
        <is>
          <t>Unverified</t>
        </is>
      </c>
      <c r="K6" s="5" t="n"/>
      <c r="L6" s="6" t="n">
        <v>62000</v>
      </c>
      <c r="M6" s="6" t="n">
        <v>50400</v>
      </c>
      <c r="N6" s="15" t="inlineStr">
        <is>
          <t>YES</t>
        </is>
      </c>
      <c r="O6" s="6" t="n">
        <v>5768059</v>
      </c>
      <c r="P6" s="5" t="inlineStr">
        <is>
          <t>FMV</t>
        </is>
      </c>
      <c r="Q6" s="5" t="inlineStr">
        <is>
          <t>6.5%</t>
        </is>
      </c>
      <c r="R6" s="6">
        <f>ROUND(O6*IF(O6&gt;5000000,0.065,IF(O6&gt;3000000,0.0525,0.04)),0)</f>
        <v>374924.0</v>
      </c>
      <c r="S6" s="6">
        <f>R6/12</f>
        <v>31243.666666666668</v>
      </c>
      <c r="T6" s="6">
        <f>M6+S6</f>
        <v>81643.66666666667</v>
      </c>
      <c r="U6" s="10">
        <f>S6/M6</f>
        <v>0.6199140211640212</v>
      </c>
      <c r="V6" s="9">
        <f>R6/M6</f>
        <v>7.438968253968254</v>
      </c>
      <c r="W6" s="5" t="n">
        <v>2</v>
      </c>
      <c r="X6" s="12" t="inlineStr">
        <is>
          <t>Price changed on rental date</t>
        </is>
      </c>
      <c r="Y6">
        <f>IF(F6="","",VALUE(LEFT(F6,4)))</f>
        <v>2025</v>
      </c>
    </row>
    <row r="7">
      <c r="A7" s="5" t="inlineStr">
        <is>
          <t>55 Warren Street, Unit 4</t>
        </is>
      </c>
      <c r="B7" s="5" t="inlineStr">
        <is>
          <t>4</t>
        </is>
      </c>
      <c r="C7" s="5" t="inlineStr">
        <is>
          <t>1001331905</t>
        </is>
      </c>
      <c r="D7" s="5" t="inlineStr">
        <is>
          <t>TriBeCa</t>
        </is>
      </c>
      <c r="E7" s="5" t="inlineStr">
        <is>
          <t>2026-09-14</t>
        </is>
      </c>
      <c r="F7" s="5" t="inlineStr">
        <is>
          <t>2026-09-23</t>
        </is>
      </c>
      <c r="G7" s="5" t="inlineStr">
        <is>
          <t>Listing syndication</t>
        </is>
      </c>
      <c r="H7" s="5" t="inlineStr">
        <is>
          <t>L:2140702811593481409</t>
        </is>
      </c>
      <c r="I7" s="14" t="inlineStr">
        <is>
          <t>listing record</t>
        </is>
      </c>
      <c r="J7" s="5" t="inlineStr">
        <is>
          <t>Unverified</t>
        </is>
      </c>
      <c r="K7" s="5" t="n"/>
      <c r="L7" s="6" t="n">
        <v>30000</v>
      </c>
      <c r="M7" s="6" t="n">
        <v>27000</v>
      </c>
      <c r="N7" s="15" t="inlineStr">
        <is>
          <t>YES</t>
        </is>
      </c>
      <c r="O7" s="6" t="n">
        <v>3637832</v>
      </c>
      <c r="P7" s="5" t="inlineStr">
        <is>
          <t>FMV</t>
        </is>
      </c>
      <c r="Q7" s="5" t="inlineStr">
        <is>
          <t>5.25%</t>
        </is>
      </c>
      <c r="R7" s="6">
        <f>ROUND(O7*IF(O7&gt;5000000,0.065,IF(O7&gt;3000000,0.0525,0.04)),0)</f>
        <v>190986.0</v>
      </c>
      <c r="S7" s="6">
        <f>R7/12</f>
        <v>15915.5</v>
      </c>
      <c r="T7" s="6">
        <f>M7+S7</f>
        <v>42915.5</v>
      </c>
      <c r="U7" s="10">
        <f>S7/M7</f>
        <v>0.589462962962963</v>
      </c>
      <c r="V7" s="9">
        <f>R7/M7</f>
        <v>7.073555555555555</v>
      </c>
      <c r="W7" s="5" t="n">
        <v>1</v>
      </c>
      <c r="X7" s="12" t="inlineStr">
        <is>
          <t>Price changed on rental date</t>
        </is>
      </c>
      <c r="Y7">
        <f>IF(F7="","",VALUE(LEFT(F7,4)))</f>
        <v>2026</v>
      </c>
    </row>
    <row r="8">
      <c r="A8" s="5" t="inlineStr">
        <is>
          <t>146 West 57th Street, Unit PHA</t>
        </is>
      </c>
      <c r="B8" s="5" t="inlineStr">
        <is>
          <t>PHA</t>
        </is>
      </c>
      <c r="C8" s="5" t="inlineStr">
        <is>
          <t>1010091002</t>
        </is>
      </c>
      <c r="D8" s="5" t="inlineStr">
        <is>
          <t>Midtown Central</t>
        </is>
      </c>
      <c r="E8" s="5" t="inlineStr">
        <is>
          <t>2026-02-24</t>
        </is>
      </c>
      <c r="F8" s="5" t="inlineStr">
        <is>
          <t>2026-03-02</t>
        </is>
      </c>
      <c r="G8" s="5" t="inlineStr">
        <is>
          <t>Listing syndication</t>
        </is>
      </c>
      <c r="H8" s="5" t="inlineStr">
        <is>
          <t>L:1986470892379324761</t>
        </is>
      </c>
      <c r="I8" s="14" t="inlineStr">
        <is>
          <t>listing record</t>
        </is>
      </c>
      <c r="J8" s="5" t="inlineStr">
        <is>
          <t>Unverified</t>
        </is>
      </c>
      <c r="K8" s="5" t="n"/>
      <c r="L8" s="6" t="n">
        <v>30000</v>
      </c>
      <c r="M8" s="6" t="n">
        <v>30000</v>
      </c>
      <c r="N8" s="5" t="inlineStr"/>
      <c r="O8" s="6" t="n">
        <v>3838857</v>
      </c>
      <c r="P8" s="5" t="inlineStr">
        <is>
          <t>FMV</t>
        </is>
      </c>
      <c r="Q8" s="5" t="inlineStr">
        <is>
          <t>5.25%</t>
        </is>
      </c>
      <c r="R8" s="6">
        <f>ROUND(O8*IF(O8&gt;5000000,0.065,IF(O8&gt;3000000,0.0525,0.04)),0)</f>
        <v>201540.0</v>
      </c>
      <c r="S8" s="6">
        <f>R8/12</f>
        <v>16795.0</v>
      </c>
      <c r="T8" s="6">
        <f>M8+S8</f>
        <v>46795.0</v>
      </c>
      <c r="U8" s="10">
        <f>S8/M8</f>
        <v>0.5598333333333333</v>
      </c>
      <c r="V8" s="9">
        <f>R8/M8</f>
        <v>6.718</v>
      </c>
      <c r="W8" s="5" t="n">
        <v>1</v>
      </c>
      <c r="X8" s="5" t="inlineStr"/>
      <c r="Y8">
        <f>IF(F8="","",VALUE(LEFT(F8,4)))</f>
        <v>2026</v>
      </c>
    </row>
    <row r="9">
      <c r="A9" s="5" t="inlineStr">
        <is>
          <t>274 West 12th Street, Unit 4</t>
        </is>
      </c>
      <c r="B9" s="5" t="inlineStr">
        <is>
          <t>4</t>
        </is>
      </c>
      <c r="C9" s="5" t="inlineStr">
        <is>
          <t>1006151005</t>
        </is>
      </c>
      <c r="D9" s="5" t="inlineStr">
        <is>
          <t>West Village</t>
        </is>
      </c>
      <c r="E9" s="5" t="inlineStr">
        <is>
          <t>2026-03-30</t>
        </is>
      </c>
      <c r="F9" s="5" t="inlineStr">
        <is>
          <t>2026-04-20</t>
        </is>
      </c>
      <c r="G9" s="5" t="inlineStr">
        <is>
          <t>Listing syndication</t>
        </is>
      </c>
      <c r="H9" s="5" t="inlineStr">
        <is>
          <t>L:2062619345373871001</t>
        </is>
      </c>
      <c r="I9" s="14" t="inlineStr">
        <is>
          <t>listing record</t>
        </is>
      </c>
      <c r="J9" s="5" t="inlineStr">
        <is>
          <t>Unverified</t>
        </is>
      </c>
      <c r="K9" s="5" t="n"/>
      <c r="L9" s="6" t="n">
        <v>9250</v>
      </c>
      <c r="M9" s="6" t="n">
        <v>9250</v>
      </c>
      <c r="N9" s="5" t="inlineStr"/>
      <c r="O9" s="6" t="n">
        <v>1309028</v>
      </c>
      <c r="P9" s="5" t="inlineStr">
        <is>
          <t>FMV</t>
        </is>
      </c>
      <c r="Q9" s="5" t="inlineStr">
        <is>
          <t>4.0%</t>
        </is>
      </c>
      <c r="R9" s="6">
        <f>ROUND(O9*IF(O9&gt;5000000,0.065,IF(O9&gt;3000000,0.0525,0.04)),0)</f>
        <v>52361.0</v>
      </c>
      <c r="S9" s="6">
        <f>R9/12</f>
        <v>4363.416666666667</v>
      </c>
      <c r="T9" s="6">
        <f>M9+S9</f>
        <v>13613.416666666668</v>
      </c>
      <c r="U9" s="10">
        <f>S9/M9</f>
        <v>0.47172072072072074</v>
      </c>
      <c r="V9" s="9">
        <f>R9/M9</f>
        <v>5.660648648648649</v>
      </c>
      <c r="W9" s="5" t="n">
        <v>1</v>
      </c>
      <c r="X9" s="5" t="inlineStr"/>
      <c r="Y9">
        <f>IF(F9="","",VALUE(LEFT(F9,4)))</f>
        <v>2026</v>
      </c>
    </row>
    <row r="10">
      <c r="A10" s="5" t="inlineStr">
        <is>
          <t>85 Leonard Street, Unit 4</t>
        </is>
      </c>
      <c r="B10" s="5" t="inlineStr">
        <is>
          <t>4</t>
        </is>
      </c>
      <c r="C10" s="5" t="inlineStr">
        <is>
          <t>1001741104</t>
        </is>
      </c>
      <c r="D10" s="5" t="inlineStr">
        <is>
          <t>TriBeCa</t>
        </is>
      </c>
      <c r="E10" s="5" t="inlineStr">
        <is>
          <t>2026-06-24</t>
        </is>
      </c>
      <c r="F10" s="5" t="inlineStr">
        <is>
          <t>2026-07-15</t>
        </is>
      </c>
      <c r="G10" s="5" t="inlineStr">
        <is>
          <t>Listing syndication</t>
        </is>
      </c>
      <c r="H10" s="5" t="inlineStr">
        <is>
          <t>L:2129857220594247545</t>
        </is>
      </c>
      <c r="I10" s="14" t="inlineStr">
        <is>
          <t>listing record</t>
        </is>
      </c>
      <c r="J10" s="5" t="inlineStr">
        <is>
          <t>Unverified</t>
        </is>
      </c>
      <c r="K10" s="5" t="n"/>
      <c r="L10" s="6" t="n">
        <v>16750</v>
      </c>
      <c r="M10" s="6" t="n">
        <v>17500</v>
      </c>
      <c r="N10" s="15" t="inlineStr">
        <is>
          <t>YES</t>
        </is>
      </c>
      <c r="O10" s="6" t="n">
        <v>2235964</v>
      </c>
      <c r="P10" s="5" t="inlineStr">
        <is>
          <t>FMV</t>
        </is>
      </c>
      <c r="Q10" s="5" t="inlineStr">
        <is>
          <t>4.0%</t>
        </is>
      </c>
      <c r="R10" s="6">
        <f>ROUND(O10*IF(O10&gt;5000000,0.065,IF(O10&gt;3000000,0.0525,0.04)),0)</f>
        <v>89439.0</v>
      </c>
      <c r="S10" s="6">
        <f>R10/12</f>
        <v>7453.25</v>
      </c>
      <c r="T10" s="6">
        <f>M10+S10</f>
        <v>24953.25</v>
      </c>
      <c r="U10" s="10">
        <f>S10/M10</f>
        <v>0.4259</v>
      </c>
      <c r="V10" s="9">
        <f>R10/M10</f>
        <v>5.1108</v>
      </c>
      <c r="W10" s="5" t="n">
        <v>1</v>
      </c>
      <c r="X10" s="12" t="inlineStr">
        <is>
          <t>Reported rent above last ask ($16,750 to $17,500); Price changed on rental date</t>
        </is>
      </c>
      <c r="Y10">
        <f>IF(F10="","",VALUE(LEFT(F10,4)))</f>
        <v>2026</v>
      </c>
    </row>
    <row r="11">
      <c r="A11" s="5" t="inlineStr">
        <is>
          <t>234 East 70th Street, Unit 7</t>
        </is>
      </c>
      <c r="B11" s="5" t="inlineStr">
        <is>
          <t>7</t>
        </is>
      </c>
      <c r="C11" s="5" t="inlineStr">
        <is>
          <t>1014241507</t>
        </is>
      </c>
      <c r="D11" s="5" t="inlineStr">
        <is>
          <t>Upper East Side</t>
        </is>
      </c>
      <c r="E11" s="5" t="inlineStr">
        <is>
          <t>2025-06-10</t>
        </is>
      </c>
      <c r="F11" s="5" t="inlineStr">
        <is>
          <t>2025-06-10</t>
        </is>
      </c>
      <c r="G11" s="5" t="inlineStr">
        <is>
          <t>Listing syndication</t>
        </is>
      </c>
      <c r="H11" s="5" t="inlineStr">
        <is>
          <t>L:1832141757549483833</t>
        </is>
      </c>
      <c r="I11" s="14" t="inlineStr">
        <is>
          <t>listing record</t>
        </is>
      </c>
      <c r="J11" s="5" t="inlineStr">
        <is>
          <t>Unverified</t>
        </is>
      </c>
      <c r="K11" s="5" t="n"/>
      <c r="L11" s="6" t="n">
        <v>8950</v>
      </c>
      <c r="M11" s="6" t="n">
        <v>8950</v>
      </c>
      <c r="N11" s="5" t="inlineStr"/>
      <c r="O11" s="6" t="n">
        <v>1142460</v>
      </c>
      <c r="P11" s="5" t="inlineStr">
        <is>
          <t>FMV</t>
        </is>
      </c>
      <c r="Q11" s="5" t="inlineStr">
        <is>
          <t>4.0%</t>
        </is>
      </c>
      <c r="R11" s="6">
        <f>ROUND(O11*IF(O11&gt;5000000,0.065,IF(O11&gt;3000000,0.0525,0.04)),0)</f>
        <v>45698.0</v>
      </c>
      <c r="S11" s="6">
        <f>R11/12</f>
        <v>3808.1666666666665</v>
      </c>
      <c r="T11" s="6">
        <f>M11+S11</f>
        <v>12758.166666666666</v>
      </c>
      <c r="U11" s="10">
        <f>S11/M11</f>
        <v>0.42549348230912476</v>
      </c>
      <c r="V11" s="9">
        <f>R11/M11</f>
        <v>5.105921787709497</v>
      </c>
      <c r="W11" s="5" t="n">
        <v>1</v>
      </c>
      <c r="X11" s="5" t="inlineStr"/>
      <c r="Y11">
        <f>IF(F11="","",VALUE(LEFT(F11,4)))</f>
        <v>2025</v>
      </c>
    </row>
    <row r="12">
      <c r="A12" s="5" t="inlineStr">
        <is>
          <t>231 West 26th Street, Unit 2</t>
        </is>
      </c>
      <c r="B12" s="5" t="inlineStr">
        <is>
          <t>2</t>
        </is>
      </c>
      <c r="C12" s="5" t="inlineStr">
        <is>
          <t>1007761202</t>
        </is>
      </c>
      <c r="D12" s="5" t="inlineStr">
        <is>
          <t>Chelsea</t>
        </is>
      </c>
      <c r="E12" s="5" t="inlineStr">
        <is>
          <t>2025-06-10</t>
        </is>
      </c>
      <c r="F12" s="5" t="inlineStr">
        <is>
          <t>2025-06-10</t>
        </is>
      </c>
      <c r="G12" s="5" t="inlineStr">
        <is>
          <t>Listing syndication</t>
        </is>
      </c>
      <c r="H12" s="5" t="inlineStr">
        <is>
          <t>L:1857722616886337529</t>
        </is>
      </c>
      <c r="I12" s="14" t="inlineStr">
        <is>
          <t>listing record</t>
        </is>
      </c>
      <c r="J12" s="5" t="inlineStr">
        <is>
          <t>Unverified</t>
        </is>
      </c>
      <c r="K12" s="5" t="n"/>
      <c r="L12" s="6" t="n">
        <v>10250</v>
      </c>
      <c r="M12" s="6" t="n">
        <v>10250</v>
      </c>
      <c r="N12" s="5" t="inlineStr"/>
      <c r="O12" s="6" t="n">
        <v>1296900</v>
      </c>
      <c r="P12" s="5" t="inlineStr">
        <is>
          <t>FMV</t>
        </is>
      </c>
      <c r="Q12" s="5" t="inlineStr">
        <is>
          <t>4.0%</t>
        </is>
      </c>
      <c r="R12" s="6">
        <f>ROUND(O12*IF(O12&gt;5000000,0.065,IF(O12&gt;3000000,0.0525,0.04)),0)</f>
        <v>51876.0</v>
      </c>
      <c r="S12" s="6">
        <f>R12/12</f>
        <v>4323.0</v>
      </c>
      <c r="T12" s="6">
        <f>M12+S12</f>
        <v>14573.0</v>
      </c>
      <c r="U12" s="10">
        <f>S12/M12</f>
        <v>0.4217560975609756</v>
      </c>
      <c r="V12" s="9">
        <f>R12/M12</f>
        <v>5.061073170731707</v>
      </c>
      <c r="W12" s="5" t="n">
        <v>5</v>
      </c>
      <c r="X12" s="12" t="inlineStr">
        <is>
          <t>Possible unsold sponsor unit (owner holds 5 units)</t>
        </is>
      </c>
      <c r="Y12">
        <f>IF(F12="","",VALUE(LEFT(F12,4)))</f>
        <v>2025</v>
      </c>
    </row>
    <row r="13">
      <c r="A13" s="5" t="inlineStr">
        <is>
          <t>57 East 73rd Street, Unit 4</t>
        </is>
      </c>
      <c r="B13" s="5" t="inlineStr">
        <is>
          <t>4</t>
        </is>
      </c>
      <c r="C13" s="5" t="inlineStr">
        <is>
          <t>1013881304</t>
        </is>
      </c>
      <c r="D13" s="5" t="inlineStr">
        <is>
          <t>Upper East Side</t>
        </is>
      </c>
      <c r="E13" s="5" t="inlineStr">
        <is>
          <t>2025-08-19</t>
        </is>
      </c>
      <c r="F13" s="5" t="inlineStr">
        <is>
          <t>2025-08-20</t>
        </is>
      </c>
      <c r="G13" s="5" t="inlineStr">
        <is>
          <t>Listing syndication</t>
        </is>
      </c>
      <c r="H13" s="5" t="inlineStr">
        <is>
          <t>L:1842344417212496977</t>
        </is>
      </c>
      <c r="I13" s="14" t="inlineStr">
        <is>
          <t>listing record</t>
        </is>
      </c>
      <c r="J13" s="5" t="inlineStr">
        <is>
          <t>Unverified</t>
        </is>
      </c>
      <c r="K13" s="5" t="n"/>
      <c r="L13" s="6" t="n">
        <v>8395</v>
      </c>
      <c r="M13" s="6" t="n">
        <v>8100</v>
      </c>
      <c r="N13" s="15" t="inlineStr">
        <is>
          <t>YES</t>
        </is>
      </c>
      <c r="O13" s="6" t="n">
        <v>1008992</v>
      </c>
      <c r="P13" s="5" t="inlineStr">
        <is>
          <t>FMV</t>
        </is>
      </c>
      <c r="Q13" s="5" t="inlineStr">
        <is>
          <t>4.0%</t>
        </is>
      </c>
      <c r="R13" s="6">
        <f>ROUND(O13*IF(O13&gt;5000000,0.065,IF(O13&gt;3000000,0.0525,0.04)),0)</f>
        <v>40360.0</v>
      </c>
      <c r="S13" s="6">
        <f>R13/12</f>
        <v>3363.3333333333335</v>
      </c>
      <c r="T13" s="6">
        <f>M13+S13</f>
        <v>11463.333333333334</v>
      </c>
      <c r="U13" s="10">
        <f>S13/M13</f>
        <v>0.4152263374485597</v>
      </c>
      <c r="V13" s="9">
        <f>R13/M13</f>
        <v>4.982716049382716</v>
      </c>
      <c r="W13" s="5" t="n">
        <v>1</v>
      </c>
      <c r="X13" s="12" t="inlineStr">
        <is>
          <t>Price changed on rental date</t>
        </is>
      </c>
      <c r="Y13">
        <f>IF(F13="","",VALUE(LEFT(F13,4)))</f>
        <v>2025</v>
      </c>
    </row>
    <row r="14">
      <c r="A14" s="5" t="inlineStr">
        <is>
          <t>333 West 14th Street, Unit 1</t>
        </is>
      </c>
      <c r="B14" s="5" t="inlineStr">
        <is>
          <t>1</t>
        </is>
      </c>
      <c r="C14" s="5" t="inlineStr">
        <is>
          <t>1007381201</t>
        </is>
      </c>
      <c r="D14" s="5" t="inlineStr">
        <is>
          <t>Chelsea</t>
        </is>
      </c>
      <c r="E14" s="5" t="inlineStr">
        <is>
          <t>2025-12-11</t>
        </is>
      </c>
      <c r="F14" s="5" t="inlineStr">
        <is>
          <t>2025-12-17</t>
        </is>
      </c>
      <c r="G14" s="5" t="inlineStr">
        <is>
          <t>Listing syndication</t>
        </is>
      </c>
      <c r="H14" s="5" t="inlineStr">
        <is>
          <t>L:1953104369980798473</t>
        </is>
      </c>
      <c r="I14" s="14" t="inlineStr">
        <is>
          <t>listing record</t>
        </is>
      </c>
      <c r="J14" s="5" t="inlineStr">
        <is>
          <t>Unverified</t>
        </is>
      </c>
      <c r="K14" s="5" t="n"/>
      <c r="L14" s="6" t="n">
        <v>13000</v>
      </c>
      <c r="M14" s="6" t="n">
        <v>13250</v>
      </c>
      <c r="N14" s="15" t="inlineStr">
        <is>
          <t>YES</t>
        </is>
      </c>
      <c r="O14" s="6" t="n">
        <v>1613590</v>
      </c>
      <c r="P14" s="5" t="inlineStr">
        <is>
          <t>FMV</t>
        </is>
      </c>
      <c r="Q14" s="5" t="inlineStr">
        <is>
          <t>4.0%</t>
        </is>
      </c>
      <c r="R14" s="6">
        <f>ROUND(O14*IF(O14&gt;5000000,0.065,IF(O14&gt;3000000,0.0525,0.04)),0)</f>
        <v>64544.0</v>
      </c>
      <c r="S14" s="6">
        <f>R14/12</f>
        <v>5378.666666666667</v>
      </c>
      <c r="T14" s="6">
        <f>M14+S14</f>
        <v>18628.666666666668</v>
      </c>
      <c r="U14" s="10">
        <f>S14/M14</f>
        <v>0.40593710691823903</v>
      </c>
      <c r="V14" s="9">
        <f>R14/M14</f>
        <v>4.871245283018868</v>
      </c>
      <c r="W14" s="5" t="n">
        <v>1</v>
      </c>
      <c r="X14" s="12" t="inlineStr">
        <is>
          <t>Reported rent above last ask ($13,000 to $13,250); Price changed on rental date</t>
        </is>
      </c>
      <c r="Y14">
        <f>IF(F14="","",VALUE(LEFT(F14,4)))</f>
        <v>2025</v>
      </c>
    </row>
    <row r="15">
      <c r="A15" s="5" t="inlineStr">
        <is>
          <t>56 East 13th Street, Unit 1</t>
        </is>
      </c>
      <c r="B15" s="5" t="inlineStr">
        <is>
          <t>1</t>
        </is>
      </c>
      <c r="C15" s="5" t="inlineStr">
        <is>
          <t>1005641002</t>
        </is>
      </c>
      <c r="D15" s="5" t="inlineStr">
        <is>
          <t>Greenwich Village</t>
        </is>
      </c>
      <c r="E15" s="5" t="inlineStr">
        <is>
          <t>2024-12-30</t>
        </is>
      </c>
      <c r="F15" s="5" t="inlineStr">
        <is>
          <t>2025-01-16</t>
        </is>
      </c>
      <c r="G15" s="5" t="inlineStr">
        <is>
          <t>Listing syndication</t>
        </is>
      </c>
      <c r="H15" s="5" t="inlineStr">
        <is>
          <t>L:1722667066664614665</t>
        </is>
      </c>
      <c r="I15" s="14" t="inlineStr">
        <is>
          <t>listing record</t>
        </is>
      </c>
      <c r="J15" s="5" t="inlineStr">
        <is>
          <t>Unverified</t>
        </is>
      </c>
      <c r="K15" s="5" t="n"/>
      <c r="L15" s="6" t="n">
        <v>11000</v>
      </c>
      <c r="M15" s="6" t="n">
        <v>9500</v>
      </c>
      <c r="N15" s="15" t="inlineStr">
        <is>
          <t>YES</t>
        </is>
      </c>
      <c r="O15" s="6" t="n">
        <v>1138267</v>
      </c>
      <c r="P15" s="5" t="inlineStr">
        <is>
          <t>FMV</t>
        </is>
      </c>
      <c r="Q15" s="5" t="inlineStr">
        <is>
          <t>4.0%</t>
        </is>
      </c>
      <c r="R15" s="6">
        <f>ROUND(O15*IF(O15&gt;5000000,0.065,IF(O15&gt;3000000,0.0525,0.04)),0)</f>
        <v>45531.0</v>
      </c>
      <c r="S15" s="6">
        <f>R15/12</f>
        <v>3794.25</v>
      </c>
      <c r="T15" s="6">
        <f>M15+S15</f>
        <v>13294.25</v>
      </c>
      <c r="U15" s="10">
        <f>S15/M15</f>
        <v>0.39939473684210525</v>
      </c>
      <c r="V15" s="9">
        <f>R15/M15</f>
        <v>4.792736842105263</v>
      </c>
      <c r="W15" s="5" t="n">
        <v>1</v>
      </c>
      <c r="X15" s="12" t="inlineStr">
        <is>
          <t>Price changed on rental date</t>
        </is>
      </c>
      <c r="Y15">
        <f>IF(F15="","",VALUE(LEFT(F15,4)))</f>
        <v>2025</v>
      </c>
    </row>
    <row r="16">
      <c r="A16" s="5" t="inlineStr">
        <is>
          <t>274 West 12th Street, Unit 2</t>
        </is>
      </c>
      <c r="B16" s="5" t="inlineStr">
        <is>
          <t>2</t>
        </is>
      </c>
      <c r="C16" s="5" t="inlineStr">
        <is>
          <t>1006151003</t>
        </is>
      </c>
      <c r="D16" s="5" t="inlineStr">
        <is>
          <t>West Village</t>
        </is>
      </c>
      <c r="E16" s="5" t="inlineStr">
        <is>
          <t>2026-05-28</t>
        </is>
      </c>
      <c r="F16" s="5" t="inlineStr">
        <is>
          <t>2026-05-29</t>
        </is>
      </c>
      <c r="G16" s="5" t="inlineStr">
        <is>
          <t>Listing syndication</t>
        </is>
      </c>
      <c r="H16" s="5" t="inlineStr">
        <is>
          <t>L:2108132020990196617</t>
        </is>
      </c>
      <c r="I16" s="14" t="inlineStr">
        <is>
          <t>listing record</t>
        </is>
      </c>
      <c r="J16" s="5" t="inlineStr">
        <is>
          <t>Unverified</t>
        </is>
      </c>
      <c r="K16" s="5" t="n"/>
      <c r="L16" s="6" t="n">
        <v>11500</v>
      </c>
      <c r="M16" s="6" t="n">
        <v>11500</v>
      </c>
      <c r="N16" s="5" t="inlineStr"/>
      <c r="O16" s="6" t="n">
        <v>1361432</v>
      </c>
      <c r="P16" s="5" t="inlineStr">
        <is>
          <t>FMV</t>
        </is>
      </c>
      <c r="Q16" s="5" t="inlineStr">
        <is>
          <t>4.0%</t>
        </is>
      </c>
      <c r="R16" s="6">
        <f>ROUND(O16*IF(O16&gt;5000000,0.065,IF(O16&gt;3000000,0.0525,0.04)),0)</f>
        <v>54457.0</v>
      </c>
      <c r="S16" s="6">
        <f>R16/12</f>
        <v>4538.083333333333</v>
      </c>
      <c r="T16" s="6">
        <f>M16+S16</f>
        <v>16038.083333333332</v>
      </c>
      <c r="U16" s="10">
        <f>S16/M16</f>
        <v>0.3946159420289855</v>
      </c>
      <c r="V16" s="9">
        <f>R16/M16</f>
        <v>4.735391304347826</v>
      </c>
      <c r="W16" s="5" t="n">
        <v>1</v>
      </c>
      <c r="X16" s="5" t="inlineStr"/>
      <c r="Y16">
        <f>IF(F16="","",VALUE(LEFT(F16,4)))</f>
        <v>2026</v>
      </c>
    </row>
    <row r="17">
      <c r="A17" s="5" t="inlineStr">
        <is>
          <t>30 Orchard Street, Unit 7</t>
        </is>
      </c>
      <c r="B17" s="5" t="inlineStr">
        <is>
          <t>7</t>
        </is>
      </c>
      <c r="C17" s="5" t="inlineStr">
        <is>
          <t>1002981308</t>
        </is>
      </c>
      <c r="D17" s="5" t="inlineStr">
        <is>
          <t>Chinatown</t>
        </is>
      </c>
      <c r="E17" s="5" t="inlineStr">
        <is>
          <t>2026-02-26</t>
        </is>
      </c>
      <c r="F17" s="5" t="inlineStr">
        <is>
          <t>2026-03-11</t>
        </is>
      </c>
      <c r="G17" s="5" t="inlineStr">
        <is>
          <t>Listing syndication</t>
        </is>
      </c>
      <c r="H17" s="5" t="inlineStr">
        <is>
          <t>L:2032103510520054633</t>
        </is>
      </c>
      <c r="I17" s="14" t="inlineStr">
        <is>
          <t>listing record</t>
        </is>
      </c>
      <c r="J17" s="5" t="inlineStr">
        <is>
          <t>Unverified</t>
        </is>
      </c>
      <c r="K17" s="5" t="n"/>
      <c r="L17" s="6" t="n">
        <v>9000</v>
      </c>
      <c r="M17" s="6" t="n">
        <v>9250</v>
      </c>
      <c r="N17" s="15" t="inlineStr">
        <is>
          <t>YES</t>
        </is>
      </c>
      <c r="O17" s="6" t="n">
        <v>1043712</v>
      </c>
      <c r="P17" s="5" t="inlineStr">
        <is>
          <t>FMV</t>
        </is>
      </c>
      <c r="Q17" s="5" t="inlineStr">
        <is>
          <t>4.0%</t>
        </is>
      </c>
      <c r="R17" s="6">
        <f>ROUND(O17*IF(O17&gt;5000000,0.065,IF(O17&gt;3000000,0.0525,0.04)),0)</f>
        <v>41748.0</v>
      </c>
      <c r="S17" s="6">
        <f>R17/12</f>
        <v>3479.0</v>
      </c>
      <c r="T17" s="6">
        <f>M17+S17</f>
        <v>12729.0</v>
      </c>
      <c r="U17" s="10">
        <f>S17/M17</f>
        <v>0.37610810810810813</v>
      </c>
      <c r="V17" s="9">
        <f>R17/M17</f>
        <v>4.513297297297298</v>
      </c>
      <c r="W17" s="5" t="n">
        <v>1</v>
      </c>
      <c r="X17" s="12" t="inlineStr">
        <is>
          <t>Reported rent above last ask ($9,000 to $9,250); Price changed on rental date</t>
        </is>
      </c>
      <c r="Y17">
        <f>IF(F17="","",VALUE(LEFT(F17,4)))</f>
        <v>2026</v>
      </c>
    </row>
    <row r="18">
      <c r="A18" s="5" t="inlineStr">
        <is>
          <t>211 West 18th Street, Unit PH</t>
        </is>
      </c>
      <c r="B18" s="5" t="inlineStr">
        <is>
          <t>PH</t>
        </is>
      </c>
      <c r="C18" s="5" t="inlineStr">
        <is>
          <t>1007681308</t>
        </is>
      </c>
      <c r="D18" s="5" t="inlineStr">
        <is>
          <t>Chelsea</t>
        </is>
      </c>
      <c r="E18" s="5" t="inlineStr">
        <is>
          <t>2026-08-10</t>
        </is>
      </c>
      <c r="F18" s="5" t="inlineStr">
        <is>
          <t>2026-08-24</t>
        </is>
      </c>
      <c r="G18" s="5" t="inlineStr">
        <is>
          <t>Listing syndication</t>
        </is>
      </c>
      <c r="H18" s="5" t="inlineStr">
        <is>
          <t>L:2164816021796968313</t>
        </is>
      </c>
      <c r="I18" s="14" t="inlineStr">
        <is>
          <t>listing record</t>
        </is>
      </c>
      <c r="J18" s="5" t="inlineStr">
        <is>
          <t>Unverified</t>
        </is>
      </c>
      <c r="K18" s="5" t="n"/>
      <c r="L18" s="6" t="n"/>
      <c r="M18" s="6" t="n">
        <v>26000</v>
      </c>
      <c r="N18" s="5" t="inlineStr"/>
      <c r="O18" s="6" t="n">
        <v>2892752</v>
      </c>
      <c r="P18" s="5" t="inlineStr">
        <is>
          <t>FMV</t>
        </is>
      </c>
      <c r="Q18" s="5" t="inlineStr">
        <is>
          <t>4.0%</t>
        </is>
      </c>
      <c r="R18" s="6">
        <f>ROUND(O18*IF(O18&gt;5000000,0.065,IF(O18&gt;3000000,0.0525,0.04)),0)</f>
        <v>115710.0</v>
      </c>
      <c r="S18" s="6">
        <f>R18/12</f>
        <v>9642.5</v>
      </c>
      <c r="T18" s="6">
        <f>M18+S18</f>
        <v>35642.5</v>
      </c>
      <c r="U18" s="10">
        <f>S18/M18</f>
        <v>0.3708653846153846</v>
      </c>
      <c r="V18" s="9">
        <f>R18/M18</f>
        <v>4.450384615384616</v>
      </c>
      <c r="W18" s="5" t="n">
        <v>1</v>
      </c>
      <c r="X18" s="5" t="inlineStr"/>
      <c r="Y18">
        <f>IF(F18="","",VALUE(LEFT(F18,4)))</f>
        <v>2026</v>
      </c>
    </row>
    <row r="19">
      <c r="A19" s="5" t="inlineStr">
        <is>
          <t>100 United Nations Plaza, Unit 45C</t>
        </is>
      </c>
      <c r="B19" s="5" t="inlineStr">
        <is>
          <t>45C</t>
        </is>
      </c>
      <c r="C19" s="5" t="inlineStr">
        <is>
          <t>1013411642</t>
        </is>
      </c>
      <c r="D19" s="5" t="inlineStr">
        <is>
          <t>Turtle Bay</t>
        </is>
      </c>
      <c r="E19" s="5" t="inlineStr">
        <is>
          <t>2025-08-26</t>
        </is>
      </c>
      <c r="F19" s="5" t="inlineStr">
        <is>
          <t>2025-09-01</t>
        </is>
      </c>
      <c r="G19" s="5" t="inlineStr">
        <is>
          <t>Listing syndication</t>
        </is>
      </c>
      <c r="H19" s="5" t="inlineStr">
        <is>
          <t>L:1890503427133179481</t>
        </is>
      </c>
      <c r="I19" s="14" t="inlineStr">
        <is>
          <t>listing record</t>
        </is>
      </c>
      <c r="J19" s="5" t="inlineStr">
        <is>
          <t>Unverified</t>
        </is>
      </c>
      <c r="K19" s="5" t="n"/>
      <c r="L19" s="6" t="n">
        <v>13000</v>
      </c>
      <c r="M19" s="6" t="n">
        <v>13000</v>
      </c>
      <c r="N19" s="5" t="inlineStr"/>
      <c r="O19" s="6" t="n">
        <v>1387581</v>
      </c>
      <c r="P19" s="5" t="inlineStr">
        <is>
          <t>FMV</t>
        </is>
      </c>
      <c r="Q19" s="5" t="inlineStr">
        <is>
          <t>4.0%</t>
        </is>
      </c>
      <c r="R19" s="6">
        <f>ROUND(O19*IF(O19&gt;5000000,0.065,IF(O19&gt;3000000,0.0525,0.04)),0)</f>
        <v>55503.0</v>
      </c>
      <c r="S19" s="6">
        <f>R19/12</f>
        <v>4625.25</v>
      </c>
      <c r="T19" s="6">
        <f>M19+S19</f>
        <v>17625.25</v>
      </c>
      <c r="U19" s="10">
        <f>S19/M19</f>
        <v>0.35578846153846155</v>
      </c>
      <c r="V19" s="9">
        <f>R19/M19</f>
        <v>4.269461538461538</v>
      </c>
      <c r="W19" s="5" t="n">
        <v>4</v>
      </c>
      <c r="X19" s="5" t="inlineStr"/>
      <c r="Y19">
        <f>IF(F19="","",VALUE(LEFT(F19,4)))</f>
        <v>2025</v>
      </c>
    </row>
    <row r="20">
      <c r="A20" s="5" t="inlineStr">
        <is>
          <t>211 West 18th Street, Unit 5</t>
        </is>
      </c>
      <c r="B20" s="5" t="inlineStr">
        <is>
          <t>5</t>
        </is>
      </c>
      <c r="C20" s="5" t="inlineStr">
        <is>
          <t>1007681305</t>
        </is>
      </c>
      <c r="D20" s="5" t="inlineStr">
        <is>
          <t>Chelsea</t>
        </is>
      </c>
      <c r="E20" s="5" t="inlineStr">
        <is>
          <t>2026-09-09</t>
        </is>
      </c>
      <c r="F20" s="5" t="inlineStr">
        <is>
          <t>2026-09-09</t>
        </is>
      </c>
      <c r="G20" s="5" t="inlineStr">
        <is>
          <t>Listing syndication</t>
        </is>
      </c>
      <c r="H20" s="5" t="inlineStr">
        <is>
          <t>L:2169712027521022137</t>
        </is>
      </c>
      <c r="I20" s="14" t="inlineStr">
        <is>
          <t>listing record</t>
        </is>
      </c>
      <c r="J20" s="5" t="inlineStr">
        <is>
          <t>Unverified</t>
        </is>
      </c>
      <c r="K20" s="5" t="n"/>
      <c r="L20" s="6" t="n">
        <v>12500</v>
      </c>
      <c r="M20" s="6" t="n">
        <v>12000</v>
      </c>
      <c r="N20" s="15" t="inlineStr">
        <is>
          <t>YES</t>
        </is>
      </c>
      <c r="O20" s="6" t="n">
        <v>1246894</v>
      </c>
      <c r="P20" s="5" t="inlineStr">
        <is>
          <t>FMV</t>
        </is>
      </c>
      <c r="Q20" s="5" t="inlineStr">
        <is>
          <t>4.0%</t>
        </is>
      </c>
      <c r="R20" s="6">
        <f>ROUND(O20*IF(O20&gt;5000000,0.065,IF(O20&gt;3000000,0.0525,0.04)),0)</f>
        <v>49876.0</v>
      </c>
      <c r="S20" s="6">
        <f>R20/12</f>
        <v>4156.333333333333</v>
      </c>
      <c r="T20" s="6">
        <f>M20+S20</f>
        <v>16156.333333333332</v>
      </c>
      <c r="U20" s="10">
        <f>S20/M20</f>
        <v>0.34636111111111106</v>
      </c>
      <c r="V20" s="9">
        <f>R20/M20</f>
        <v>4.156333333333333</v>
      </c>
      <c r="W20" s="5" t="n">
        <v>1</v>
      </c>
      <c r="X20" s="12" t="inlineStr">
        <is>
          <t>Price changed on rental date</t>
        </is>
      </c>
      <c r="Y20">
        <f>IF(F20="","",VALUE(LEFT(F20,4)))</f>
        <v>2026</v>
      </c>
    </row>
    <row r="21">
      <c r="A21" s="5" t="inlineStr">
        <is>
          <t>72 East 1st Street, Unit 2</t>
        </is>
      </c>
      <c r="B21" s="5" t="inlineStr">
        <is>
          <t>2</t>
        </is>
      </c>
      <c r="C21" s="5" t="inlineStr">
        <is>
          <t>1004431203</t>
        </is>
      </c>
      <c r="D21" s="5" t="inlineStr">
        <is>
          <t>East Village</t>
        </is>
      </c>
      <c r="E21" s="5" t="inlineStr">
        <is>
          <t>2025-06-17</t>
        </is>
      </c>
      <c r="F21" s="5" t="inlineStr">
        <is>
          <t>2025-06-17</t>
        </is>
      </c>
      <c r="G21" s="5" t="inlineStr">
        <is>
          <t>Listing syndication</t>
        </is>
      </c>
      <c r="H21" s="5" t="inlineStr">
        <is>
          <t>L:1861769111593804729</t>
        </is>
      </c>
      <c r="I21" s="14" t="inlineStr">
        <is>
          <t>listing record</t>
        </is>
      </c>
      <c r="J21" s="5" t="inlineStr">
        <is>
          <t>Unverified</t>
        </is>
      </c>
      <c r="K21" s="5" t="n"/>
      <c r="L21" s="6" t="n">
        <v>11500</v>
      </c>
      <c r="M21" s="6" t="n">
        <v>11500</v>
      </c>
      <c r="N21" s="5" t="inlineStr"/>
      <c r="O21" s="6" t="n">
        <v>1192800</v>
      </c>
      <c r="P21" s="5" t="inlineStr">
        <is>
          <t>FMV</t>
        </is>
      </c>
      <c r="Q21" s="5" t="inlineStr">
        <is>
          <t>4.0%</t>
        </is>
      </c>
      <c r="R21" s="6">
        <f>ROUND(O21*IF(O21&gt;5000000,0.065,IF(O21&gt;3000000,0.0525,0.04)),0)</f>
        <v>47712.0</v>
      </c>
      <c r="S21" s="6">
        <f>R21/12</f>
        <v>3976.0</v>
      </c>
      <c r="T21" s="6">
        <f>M21+S21</f>
        <v>15476.0</v>
      </c>
      <c r="U21" s="10">
        <f>S21/M21</f>
        <v>0.3457391304347826</v>
      </c>
      <c r="V21" s="9">
        <f>R21/M21</f>
        <v>4.1488695652173915</v>
      </c>
      <c r="W21" s="5" t="n">
        <v>1</v>
      </c>
      <c r="X21" s="5" t="inlineStr"/>
      <c r="Y21">
        <f>IF(F21="","",VALUE(LEFT(F21,4)))</f>
        <v>2025</v>
      </c>
    </row>
    <row r="22">
      <c r="A22" s="5" t="inlineStr">
        <is>
          <t>19 Warren Street, Unit 2E</t>
        </is>
      </c>
      <c r="B22" s="5" t="inlineStr">
        <is>
          <t>2E</t>
        </is>
      </c>
      <c r="C22" s="5" t="inlineStr">
        <is>
          <t>1001341303</t>
        </is>
      </c>
      <c r="D22" s="5" t="inlineStr">
        <is>
          <t>TriBeCa</t>
        </is>
      </c>
      <c r="E22" s="5" t="inlineStr">
        <is>
          <t>2025-05-27</t>
        </is>
      </c>
      <c r="F22" s="5" t="inlineStr">
        <is>
          <t>2025-05-26</t>
        </is>
      </c>
      <c r="G22" s="5" t="inlineStr">
        <is>
          <t>Listing syndication</t>
        </is>
      </c>
      <c r="H22" s="5" t="inlineStr">
        <is>
          <t>L:1821037534130067673</t>
        </is>
      </c>
      <c r="I22" s="14" t="inlineStr">
        <is>
          <t>listing record</t>
        </is>
      </c>
      <c r="J22" s="5" t="inlineStr">
        <is>
          <t>Unverified</t>
        </is>
      </c>
      <c r="K22" s="5" t="n"/>
      <c r="L22" s="6" t="n">
        <v>12500</v>
      </c>
      <c r="M22" s="6" t="n">
        <v>13000</v>
      </c>
      <c r="N22" s="15" t="inlineStr">
        <is>
          <t>YES</t>
        </is>
      </c>
      <c r="O22" s="6" t="n">
        <v>1341808</v>
      </c>
      <c r="P22" s="5" t="inlineStr">
        <is>
          <t>FMV</t>
        </is>
      </c>
      <c r="Q22" s="5" t="inlineStr">
        <is>
          <t>4.0%</t>
        </is>
      </c>
      <c r="R22" s="6">
        <f>ROUND(O22*IF(O22&gt;5000000,0.065,IF(O22&gt;3000000,0.0525,0.04)),0)</f>
        <v>53672.0</v>
      </c>
      <c r="S22" s="6">
        <f>R22/12</f>
        <v>4472.666666666667</v>
      </c>
      <c r="T22" s="6">
        <f>M22+S22</f>
        <v>17472.666666666668</v>
      </c>
      <c r="U22" s="10">
        <f>S22/M22</f>
        <v>0.34405128205128205</v>
      </c>
      <c r="V22" s="9">
        <f>R22/M22</f>
        <v>4.128615384615385</v>
      </c>
      <c r="W22" s="5" t="n">
        <v>1</v>
      </c>
      <c r="X22" s="12" t="inlineStr">
        <is>
          <t>Reported rent above last ask ($12,500 to $13,000); Price changed on rental date</t>
        </is>
      </c>
      <c r="Y22">
        <f>IF(F22="","",VALUE(LEFT(F22,4)))</f>
        <v>2025</v>
      </c>
    </row>
    <row r="23">
      <c r="A23" s="5" t="inlineStr">
        <is>
          <t>355 East 19th Street, Unit 6</t>
        </is>
      </c>
      <c r="B23" s="5" t="inlineStr">
        <is>
          <t>6</t>
        </is>
      </c>
      <c r="C23" s="5" t="inlineStr">
        <is>
          <t>1009251006</t>
        </is>
      </c>
      <c r="D23" s="5" t="inlineStr">
        <is>
          <t>Gramercy</t>
        </is>
      </c>
      <c r="E23" s="5" t="inlineStr">
        <is>
          <t>2025-08-22</t>
        </is>
      </c>
      <c r="F23" s="5" t="inlineStr">
        <is>
          <t>2025-08-22</t>
        </is>
      </c>
      <c r="G23" s="5" t="inlineStr">
        <is>
          <t>Listing syndication</t>
        </is>
      </c>
      <c r="H23" s="5" t="inlineStr">
        <is>
          <t>L:1890807458288912385</t>
        </is>
      </c>
      <c r="I23" s="14" t="inlineStr">
        <is>
          <t>listing record</t>
        </is>
      </c>
      <c r="J23" s="5" t="inlineStr">
        <is>
          <t>Unverified</t>
        </is>
      </c>
      <c r="K23" s="5" t="n"/>
      <c r="L23" s="6" t="n">
        <v>13500</v>
      </c>
      <c r="M23" s="6" t="n">
        <v>13500</v>
      </c>
      <c r="N23" s="5" t="inlineStr"/>
      <c r="O23" s="6" t="n">
        <v>1385800</v>
      </c>
      <c r="P23" s="5" t="inlineStr">
        <is>
          <t>FMV</t>
        </is>
      </c>
      <c r="Q23" s="5" t="inlineStr">
        <is>
          <t>4.0%</t>
        </is>
      </c>
      <c r="R23" s="6">
        <f>ROUND(O23*IF(O23&gt;5000000,0.065,IF(O23&gt;3000000,0.0525,0.04)),0)</f>
        <v>55432.0</v>
      </c>
      <c r="S23" s="6">
        <f>R23/12</f>
        <v>4619.333333333333</v>
      </c>
      <c r="T23" s="6">
        <f>M23+S23</f>
        <v>18119.333333333332</v>
      </c>
      <c r="U23" s="10">
        <f>S23/M23</f>
        <v>0.34217283950617283</v>
      </c>
      <c r="V23" s="9">
        <f>R23/M23</f>
        <v>4.106074074074074</v>
      </c>
      <c r="W23" s="5" t="n">
        <v>1</v>
      </c>
      <c r="X23" s="5" t="inlineStr"/>
      <c r="Y23">
        <f>IF(F23="","",VALUE(LEFT(F23,4)))</f>
        <v>2025</v>
      </c>
    </row>
    <row r="24">
      <c r="A24" s="5" t="inlineStr">
        <is>
          <t>48 Laight Street, Unit 3N</t>
        </is>
      </c>
      <c r="B24" s="5" t="inlineStr">
        <is>
          <t>3N</t>
        </is>
      </c>
      <c r="C24" s="5" t="inlineStr">
        <is>
          <t>1002201304</t>
        </is>
      </c>
      <c r="D24" s="5" t="inlineStr">
        <is>
          <t>TriBeCa</t>
        </is>
      </c>
      <c r="E24" s="5" t="inlineStr">
        <is>
          <t>2025-12-09</t>
        </is>
      </c>
      <c r="F24" s="5" t="inlineStr">
        <is>
          <t>2025-12-24</t>
        </is>
      </c>
      <c r="G24" s="5" t="inlineStr">
        <is>
          <t>Listing syndication</t>
        </is>
      </c>
      <c r="H24" s="5" t="inlineStr">
        <is>
          <t>L:1985818777310661753</t>
        </is>
      </c>
      <c r="I24" s="14" t="inlineStr">
        <is>
          <t>listing record</t>
        </is>
      </c>
      <c r="J24" s="5" t="inlineStr">
        <is>
          <t>Unverified</t>
        </is>
      </c>
      <c r="K24" s="5" t="n"/>
      <c r="L24" s="6" t="n">
        <v>9450</v>
      </c>
      <c r="M24" s="6" t="n">
        <v>10500</v>
      </c>
      <c r="N24" s="15" t="inlineStr">
        <is>
          <t>YES</t>
        </is>
      </c>
      <c r="O24" s="6" t="n">
        <v>1076557</v>
      </c>
      <c r="P24" s="5" t="inlineStr">
        <is>
          <t>FMV</t>
        </is>
      </c>
      <c r="Q24" s="5" t="inlineStr">
        <is>
          <t>4.0%</t>
        </is>
      </c>
      <c r="R24" s="6">
        <f>ROUND(O24*IF(O24&gt;5000000,0.065,IF(O24&gt;3000000,0.0525,0.04)),0)</f>
        <v>43062.0</v>
      </c>
      <c r="S24" s="6">
        <f>R24/12</f>
        <v>3588.5</v>
      </c>
      <c r="T24" s="6">
        <f>M24+S24</f>
        <v>14088.5</v>
      </c>
      <c r="U24" s="10">
        <f>S24/M24</f>
        <v>0.34176190476190477</v>
      </c>
      <c r="V24" s="9">
        <f>R24/M24</f>
        <v>4.101142857142857</v>
      </c>
      <c r="W24" s="5" t="n">
        <v>1</v>
      </c>
      <c r="X24" s="12" t="inlineStr">
        <is>
          <t>Reported rent above last ask ($9,450 to $10,500); Price changed on rental date</t>
        </is>
      </c>
      <c r="Y24">
        <f>IF(F24="","",VALUE(LEFT(F24,4)))</f>
        <v>2025</v>
      </c>
    </row>
    <row r="25">
      <c r="A25" s="5" t="inlineStr">
        <is>
          <t>206 East 73rd Street, Unit 4E</t>
        </is>
      </c>
      <c r="B25" s="5" t="inlineStr">
        <is>
          <t>4E</t>
        </is>
      </c>
      <c r="C25" s="5" t="inlineStr">
        <is>
          <t>1014271007</t>
        </is>
      </c>
      <c r="D25" s="5" t="inlineStr">
        <is>
          <t>Upper East Side</t>
        </is>
      </c>
      <c r="E25" s="5" t="inlineStr">
        <is>
          <t>2025-06-18</t>
        </is>
      </c>
      <c r="F25" s="5" t="inlineStr">
        <is>
          <t>2025-07-31</t>
        </is>
      </c>
      <c r="G25" s="5" t="inlineStr">
        <is>
          <t>Listing syndication</t>
        </is>
      </c>
      <c r="H25" s="5" t="inlineStr">
        <is>
          <t>L:1862435570109353617</t>
        </is>
      </c>
      <c r="I25" s="14" t="inlineStr">
        <is>
          <t>listing record</t>
        </is>
      </c>
      <c r="J25" s="5" t="inlineStr">
        <is>
          <t>Unverified</t>
        </is>
      </c>
      <c r="K25" s="5" t="n"/>
      <c r="L25" s="6" t="n"/>
      <c r="M25" s="6" t="n">
        <v>10650</v>
      </c>
      <c r="N25" s="5" t="inlineStr"/>
      <c r="O25" s="6" t="n">
        <v>1087805</v>
      </c>
      <c r="P25" s="5" t="inlineStr">
        <is>
          <t>FMV</t>
        </is>
      </c>
      <c r="Q25" s="5" t="inlineStr">
        <is>
          <t>4.0%</t>
        </is>
      </c>
      <c r="R25" s="6">
        <f>ROUND(O25*IF(O25&gt;5000000,0.065,IF(O25&gt;3000000,0.0525,0.04)),0)</f>
        <v>43512.0</v>
      </c>
      <c r="S25" s="6">
        <f>R25/12</f>
        <v>3626.0</v>
      </c>
      <c r="T25" s="6">
        <f>M25+S25</f>
        <v>14276.0</v>
      </c>
      <c r="U25" s="10">
        <f>S25/M25</f>
        <v>0.3404694835680751</v>
      </c>
      <c r="V25" s="9">
        <f>R25/M25</f>
        <v>4.0856338028169015</v>
      </c>
      <c r="W25" s="5" t="n">
        <v>1</v>
      </c>
      <c r="X25" s="5" t="inlineStr"/>
      <c r="Y25">
        <f>IF(F25="","",VALUE(LEFT(F25,4)))</f>
        <v>2025</v>
      </c>
    </row>
    <row r="26">
      <c r="A26" s="5" t="inlineStr">
        <is>
          <t>68 Thomas Street, Unit 5R</t>
        </is>
      </c>
      <c r="B26" s="5" t="inlineStr">
        <is>
          <t>5R</t>
        </is>
      </c>
      <c r="C26" s="5" t="inlineStr">
        <is>
          <t>1001471106</t>
        </is>
      </c>
      <c r="D26" s="5" t="inlineStr">
        <is>
          <t>TriBeCa</t>
        </is>
      </c>
      <c r="E26" s="5" t="inlineStr">
        <is>
          <t>2025-02-05</t>
        </is>
      </c>
      <c r="F26" s="5" t="inlineStr">
        <is>
          <t>2025-02-05</t>
        </is>
      </c>
      <c r="G26" s="5" t="inlineStr">
        <is>
          <t>Listing syndication</t>
        </is>
      </c>
      <c r="H26" s="5" t="inlineStr">
        <is>
          <t>L:1755303974104873609</t>
        </is>
      </c>
      <c r="I26" s="14" t="inlineStr">
        <is>
          <t>listing record</t>
        </is>
      </c>
      <c r="J26" s="5" t="inlineStr">
        <is>
          <t>Unverified</t>
        </is>
      </c>
      <c r="K26" s="5" t="n"/>
      <c r="L26" s="6" t="n">
        <v>12000</v>
      </c>
      <c r="M26" s="6" t="n">
        <v>12150</v>
      </c>
      <c r="N26" s="15" t="inlineStr">
        <is>
          <t>YES</t>
        </is>
      </c>
      <c r="O26" s="6" t="n">
        <v>1239169</v>
      </c>
      <c r="P26" s="5" t="inlineStr">
        <is>
          <t>FMV</t>
        </is>
      </c>
      <c r="Q26" s="5" t="inlineStr">
        <is>
          <t>4.0%</t>
        </is>
      </c>
      <c r="R26" s="6">
        <f>ROUND(O26*IF(O26&gt;5000000,0.065,IF(O26&gt;3000000,0.0525,0.04)),0)</f>
        <v>49567.0</v>
      </c>
      <c r="S26" s="6">
        <f>R26/12</f>
        <v>4130.583333333333</v>
      </c>
      <c r="T26" s="6">
        <f>M26+S26</f>
        <v>16280.583333333332</v>
      </c>
      <c r="U26" s="10">
        <f>S26/M26</f>
        <v>0.3399657064471879</v>
      </c>
      <c r="V26" s="9">
        <f>R26/M26</f>
        <v>4.079588477366255</v>
      </c>
      <c r="W26" s="5" t="n">
        <v>1</v>
      </c>
      <c r="X26" s="12" t="inlineStr">
        <is>
          <t>Reported rent above last ask ($12,000 to $12,150); Price changed on rental date</t>
        </is>
      </c>
      <c r="Y26">
        <f>IF(F26="","",VALUE(LEFT(F26,4)))</f>
        <v>2025</v>
      </c>
    </row>
    <row r="27">
      <c r="A27" s="5" t="inlineStr">
        <is>
          <t>19 Warren Street, Unit 2W</t>
        </is>
      </c>
      <c r="B27" s="5" t="inlineStr">
        <is>
          <t>2W</t>
        </is>
      </c>
      <c r="C27" s="5" t="inlineStr">
        <is>
          <t>1001341304</t>
        </is>
      </c>
      <c r="D27" s="5" t="inlineStr">
        <is>
          <t>TriBeCa</t>
        </is>
      </c>
      <c r="E27" s="5" t="inlineStr">
        <is>
          <t>2025-06-10</t>
        </is>
      </c>
      <c r="F27" s="5" t="inlineStr">
        <is>
          <t>2025-06-10</t>
        </is>
      </c>
      <c r="G27" s="5" t="inlineStr">
        <is>
          <t>Listing syndication</t>
        </is>
      </c>
      <c r="H27" s="5" t="inlineStr">
        <is>
          <t>L:1854358283368114089</t>
        </is>
      </c>
      <c r="I27" s="14" t="inlineStr">
        <is>
          <t>listing record</t>
        </is>
      </c>
      <c r="J27" s="5" t="inlineStr">
        <is>
          <t>Unverified</t>
        </is>
      </c>
      <c r="K27" s="5" t="n"/>
      <c r="L27" s="6" t="n">
        <v>14000</v>
      </c>
      <c r="M27" s="6" t="n">
        <v>14000</v>
      </c>
      <c r="N27" s="5" t="inlineStr"/>
      <c r="O27" s="6" t="n">
        <v>1389375</v>
      </c>
      <c r="P27" s="5" t="inlineStr">
        <is>
          <t>FMV</t>
        </is>
      </c>
      <c r="Q27" s="5" t="inlineStr">
        <is>
          <t>4.0%</t>
        </is>
      </c>
      <c r="R27" s="6">
        <f>ROUND(O27*IF(O27&gt;5000000,0.065,IF(O27&gt;3000000,0.0525,0.04)),0)</f>
        <v>55575.0</v>
      </c>
      <c r="S27" s="6">
        <f>R27/12</f>
        <v>4631.25</v>
      </c>
      <c r="T27" s="6">
        <f>M27+S27</f>
        <v>18631.25</v>
      </c>
      <c r="U27" s="10">
        <f>S27/M27</f>
        <v>0.3308035714285714</v>
      </c>
      <c r="V27" s="9">
        <f>R27/M27</f>
        <v>3.969642857142857</v>
      </c>
      <c r="W27" s="5" t="n">
        <v>1</v>
      </c>
      <c r="X27" s="5" t="inlineStr"/>
      <c r="Y27">
        <f>IF(F27="","",VALUE(LEFT(F27,4)))</f>
        <v>2025</v>
      </c>
    </row>
    <row r="28">
      <c r="A28" s="5" t="inlineStr">
        <is>
          <t>112 Franklin Street, Unit 4</t>
        </is>
      </c>
      <c r="B28" s="5" t="inlineStr">
        <is>
          <t>4</t>
        </is>
      </c>
      <c r="C28" s="5" t="inlineStr">
        <is>
          <t>1001781002</t>
        </is>
      </c>
      <c r="D28" s="5" t="inlineStr">
        <is>
          <t>TriBeCa</t>
        </is>
      </c>
      <c r="E28" s="5" t="inlineStr">
        <is>
          <t>2025-01-31</t>
        </is>
      </c>
      <c r="F28" s="5" t="inlineStr">
        <is>
          <t>2025-01-27</t>
        </is>
      </c>
      <c r="G28" s="5" t="inlineStr">
        <is>
          <t>Listing syndication</t>
        </is>
      </c>
      <c r="H28" s="5" t="inlineStr">
        <is>
          <t>L:1763238235434471145</t>
        </is>
      </c>
      <c r="I28" s="14" t="inlineStr">
        <is>
          <t>listing record</t>
        </is>
      </c>
      <c r="J28" s="5" t="inlineStr">
        <is>
          <t>Unverified</t>
        </is>
      </c>
      <c r="K28" s="5" t="n"/>
      <c r="L28" s="6" t="n">
        <v>15000</v>
      </c>
      <c r="M28" s="6" t="n">
        <v>14500</v>
      </c>
      <c r="N28" s="5" t="inlineStr"/>
      <c r="O28" s="6" t="n">
        <v>1423101</v>
      </c>
      <c r="P28" s="5" t="inlineStr">
        <is>
          <t>FMV</t>
        </is>
      </c>
      <c r="Q28" s="5" t="inlineStr">
        <is>
          <t>4.0%</t>
        </is>
      </c>
      <c r="R28" s="6">
        <f>ROUND(O28*IF(O28&gt;5000000,0.065,IF(O28&gt;3000000,0.0525,0.04)),0)</f>
        <v>56924.0</v>
      </c>
      <c r="S28" s="6">
        <f>R28/12</f>
        <v>4743.666666666667</v>
      </c>
      <c r="T28" s="6">
        <f>M28+S28</f>
        <v>19243.666666666668</v>
      </c>
      <c r="U28" s="10">
        <f>S28/M28</f>
        <v>0.32714942528735635</v>
      </c>
      <c r="V28" s="9">
        <f>R28/M28</f>
        <v>3.925793103448276</v>
      </c>
      <c r="W28" s="5" t="n">
        <v>16</v>
      </c>
      <c r="X28" s="12" t="inlineStr">
        <is>
          <t>Possible unsold sponsor unit (owner holds 16 units)</t>
        </is>
      </c>
      <c r="Y28">
        <f>IF(F28="","",VALUE(LEFT(F28,4)))</f>
        <v>2025</v>
      </c>
    </row>
    <row r="29">
      <c r="A29" s="5" t="inlineStr">
        <is>
          <t>41 7th Avenue South, Unit 2</t>
        </is>
      </c>
      <c r="B29" s="5" t="inlineStr">
        <is>
          <t>2</t>
        </is>
      </c>
      <c r="C29" s="5" t="inlineStr">
        <is>
          <t>1005861103</t>
        </is>
      </c>
      <c r="D29" s="5" t="inlineStr">
        <is>
          <t>West Village</t>
        </is>
      </c>
      <c r="E29" s="5" t="inlineStr">
        <is>
          <t>2025-11-07</t>
        </is>
      </c>
      <c r="F29" s="5" t="inlineStr">
        <is>
          <t>2025-11-07</t>
        </is>
      </c>
      <c r="G29" s="5" t="inlineStr">
        <is>
          <t>Listing syndication</t>
        </is>
      </c>
      <c r="H29" s="5" t="inlineStr">
        <is>
          <t>L:1915490198256842801</t>
        </is>
      </c>
      <c r="I29" s="14" t="inlineStr">
        <is>
          <t>listing record</t>
        </is>
      </c>
      <c r="J29" s="5" t="inlineStr">
        <is>
          <t>Unverified</t>
        </is>
      </c>
      <c r="K29" s="5" t="n"/>
      <c r="L29" s="6" t="n">
        <v>14995</v>
      </c>
      <c r="M29" s="6" t="n">
        <v>13495</v>
      </c>
      <c r="N29" s="15" t="inlineStr">
        <is>
          <t>YES</t>
        </is>
      </c>
      <c r="O29" s="6" t="n">
        <v>1324011</v>
      </c>
      <c r="P29" s="5" t="inlineStr">
        <is>
          <t>FMV</t>
        </is>
      </c>
      <c r="Q29" s="5" t="inlineStr">
        <is>
          <t>4.0%</t>
        </is>
      </c>
      <c r="R29" s="6">
        <f>ROUND(O29*IF(O29&gt;5000000,0.065,IF(O29&gt;3000000,0.0525,0.04)),0)</f>
        <v>52960.0</v>
      </c>
      <c r="S29" s="6">
        <f>R29/12</f>
        <v>4413.333333333333</v>
      </c>
      <c r="T29" s="6">
        <f>M29+S29</f>
        <v>17908.333333333332</v>
      </c>
      <c r="U29" s="10">
        <f>S29/M29</f>
        <v>0.3270347042114363</v>
      </c>
      <c r="V29" s="9">
        <f>R29/M29</f>
        <v>3.924416450537236</v>
      </c>
      <c r="W29" s="5" t="n">
        <v>1</v>
      </c>
      <c r="X29" s="12" t="inlineStr">
        <is>
          <t>Price changed on rental date</t>
        </is>
      </c>
      <c r="Y29">
        <f>IF(F29="","",VALUE(LEFT(F29,4)))</f>
        <v>2025</v>
      </c>
    </row>
    <row r="30">
      <c r="A30" s="5" t="inlineStr">
        <is>
          <t>41 Bond Street, Unit PH</t>
        </is>
      </c>
      <c r="B30" s="5" t="inlineStr">
        <is>
          <t>PH</t>
        </is>
      </c>
      <c r="C30" s="5" t="inlineStr">
        <is>
          <t>1005292007</t>
        </is>
      </c>
      <c r="D30" s="5" t="inlineStr">
        <is>
          <t>NoHo</t>
        </is>
      </c>
      <c r="E30" s="5" t="n"/>
      <c r="F30" s="5" t="inlineStr">
        <is>
          <t>2026-02-27</t>
        </is>
      </c>
      <c r="G30" s="5" t="inlineStr">
        <is>
          <t>Listing syndication</t>
        </is>
      </c>
      <c r="H30" s="5" t="inlineStr">
        <is>
          <t>L:2037101822245017625</t>
        </is>
      </c>
      <c r="I30" s="14" t="inlineStr">
        <is>
          <t>listing record</t>
        </is>
      </c>
      <c r="J30" s="5" t="inlineStr">
        <is>
          <t>Unverified</t>
        </is>
      </c>
      <c r="K30" s="5" t="n"/>
      <c r="L30" s="6" t="n">
        <v>42500</v>
      </c>
      <c r="M30" s="6" t="n">
        <v>50000</v>
      </c>
      <c r="N30" s="15" t="inlineStr">
        <is>
          <t>YES</t>
        </is>
      </c>
      <c r="O30" s="6" t="n">
        <v>3719745</v>
      </c>
      <c r="P30" s="5" t="inlineStr">
        <is>
          <t>FMV</t>
        </is>
      </c>
      <c r="Q30" s="5" t="inlineStr">
        <is>
          <t>5.25%</t>
        </is>
      </c>
      <c r="R30" s="6">
        <f>ROUND(O30*IF(O30&gt;5000000,0.065,IF(O30&gt;3000000,0.0525,0.04)),0)</f>
        <v>195287.0</v>
      </c>
      <c r="S30" s="6">
        <f>R30/12</f>
        <v>16273.916666666666</v>
      </c>
      <c r="T30" s="6">
        <f>M30+S30</f>
        <v>66273.91666666667</v>
      </c>
      <c r="U30" s="10">
        <f>S30/M30</f>
        <v>0.3254783333333333</v>
      </c>
      <c r="V30" s="9">
        <f>R30/M30</f>
        <v>3.90574</v>
      </c>
      <c r="W30" s="5" t="n">
        <v>1</v>
      </c>
      <c r="X30" s="12" t="inlineStr">
        <is>
          <t>Reported rent above last ask ($42,500 to $50,000); Price changed on rental date</t>
        </is>
      </c>
      <c r="Y30">
        <f>IF(F30="","",VALUE(LEFT(F30,4)))</f>
        <v>2026</v>
      </c>
    </row>
    <row r="31">
      <c r="A31" s="5" t="inlineStr">
        <is>
          <t>5 East 3rd Street, Unit 3</t>
        </is>
      </c>
      <c r="B31" s="5" t="inlineStr">
        <is>
          <t>3</t>
        </is>
      </c>
      <c r="C31" s="5" t="inlineStr">
        <is>
          <t>1004591003</t>
        </is>
      </c>
      <c r="D31" s="5" t="inlineStr">
        <is>
          <t>East Village</t>
        </is>
      </c>
      <c r="E31" s="5" t="inlineStr">
        <is>
          <t>2025-06-22</t>
        </is>
      </c>
      <c r="F31" s="5" t="inlineStr">
        <is>
          <t>2025-06-22</t>
        </is>
      </c>
      <c r="G31" s="5" t="inlineStr">
        <is>
          <t>Listing syndication</t>
        </is>
      </c>
      <c r="H31" s="5" t="inlineStr">
        <is>
          <t>L:1855953581530032025</t>
        </is>
      </c>
      <c r="I31" s="14" t="inlineStr">
        <is>
          <t>listing record</t>
        </is>
      </c>
      <c r="J31" s="5" t="inlineStr">
        <is>
          <t>Unverified</t>
        </is>
      </c>
      <c r="K31" s="5" t="n"/>
      <c r="L31" s="6" t="n">
        <v>13000</v>
      </c>
      <c r="M31" s="6" t="n">
        <v>13000</v>
      </c>
      <c r="N31" s="5" t="inlineStr"/>
      <c r="O31" s="6" t="n">
        <v>1262375</v>
      </c>
      <c r="P31" s="5" t="inlineStr">
        <is>
          <t>FMV</t>
        </is>
      </c>
      <c r="Q31" s="5" t="inlineStr">
        <is>
          <t>4.0%</t>
        </is>
      </c>
      <c r="R31" s="6">
        <f>ROUND(O31*IF(O31&gt;5000000,0.065,IF(O31&gt;3000000,0.0525,0.04)),0)</f>
        <v>50495.0</v>
      </c>
      <c r="S31" s="6">
        <f>R31/12</f>
        <v>4207.916666666667</v>
      </c>
      <c r="T31" s="6">
        <f>M31+S31</f>
        <v>17207.916666666668</v>
      </c>
      <c r="U31" s="10">
        <f>S31/M31</f>
        <v>0.3236858974358975</v>
      </c>
      <c r="V31" s="9">
        <f>R31/M31</f>
        <v>3.8842307692307694</v>
      </c>
      <c r="W31" s="5" t="n">
        <v>1</v>
      </c>
      <c r="X31" s="5" t="inlineStr"/>
      <c r="Y31">
        <f>IF(F31="","",VALUE(LEFT(F31,4)))</f>
        <v>2025</v>
      </c>
    </row>
    <row r="32">
      <c r="A32" s="5" t="inlineStr">
        <is>
          <t>56 Thomas Street, Unit 5</t>
        </is>
      </c>
      <c r="B32" s="5" t="inlineStr">
        <is>
          <t>5</t>
        </is>
      </c>
      <c r="C32" s="5" t="inlineStr">
        <is>
          <t>1001471405</t>
        </is>
      </c>
      <c r="D32" s="5" t="inlineStr">
        <is>
          <t>TriBeCa</t>
        </is>
      </c>
      <c r="E32" s="5" t="inlineStr">
        <is>
          <t>2025-03-10</t>
        </is>
      </c>
      <c r="F32" s="5" t="inlineStr">
        <is>
          <t>2025-02-21</t>
        </is>
      </c>
      <c r="G32" s="5" t="inlineStr">
        <is>
          <t>Listing syndication</t>
        </is>
      </c>
      <c r="H32" s="5" t="inlineStr">
        <is>
          <t>L:1722516721896553705</t>
        </is>
      </c>
      <c r="I32" s="14" t="inlineStr">
        <is>
          <t>listing record</t>
        </is>
      </c>
      <c r="J32" s="5" t="inlineStr">
        <is>
          <t>Unverified</t>
        </is>
      </c>
      <c r="K32" s="5" t="n"/>
      <c r="L32" s="6" t="n">
        <v>14000</v>
      </c>
      <c r="M32" s="6" t="n">
        <v>14000</v>
      </c>
      <c r="N32" s="15" t="inlineStr">
        <is>
          <t>YES</t>
        </is>
      </c>
      <c r="O32" s="6" t="n">
        <v>1356606</v>
      </c>
      <c r="P32" s="5" t="inlineStr">
        <is>
          <t>FMV</t>
        </is>
      </c>
      <c r="Q32" s="5" t="inlineStr">
        <is>
          <t>4.0%</t>
        </is>
      </c>
      <c r="R32" s="6">
        <f>ROUND(O32*IF(O32&gt;5000000,0.065,IF(O32&gt;3000000,0.0525,0.04)),0)</f>
        <v>54264.0</v>
      </c>
      <c r="S32" s="6">
        <f>R32/12</f>
        <v>4522.0</v>
      </c>
      <c r="T32" s="6">
        <f>M32+S32</f>
        <v>18522.0</v>
      </c>
      <c r="U32" s="10">
        <f>S32/M32</f>
        <v>0.323</v>
      </c>
      <c r="V32" s="9">
        <f>R32/M32</f>
        <v>3.876</v>
      </c>
      <c r="W32" s="5" t="n">
        <v>1</v>
      </c>
      <c r="X32" s="12" t="inlineStr">
        <is>
          <t>Price changed on rental date</t>
        </is>
      </c>
      <c r="Y32">
        <f>IF(F32="","",VALUE(LEFT(F32,4)))</f>
        <v>2025</v>
      </c>
    </row>
    <row r="33">
      <c r="A33" s="5" t="inlineStr">
        <is>
          <t>532 West 20th Street, Unit 7</t>
        </is>
      </c>
      <c r="B33" s="5" t="inlineStr">
        <is>
          <t>7</t>
        </is>
      </c>
      <c r="C33" s="5" t="inlineStr">
        <is>
          <t>1006911205</t>
        </is>
      </c>
      <c r="D33" s="5" t="inlineStr">
        <is>
          <t>Chelsea</t>
        </is>
      </c>
      <c r="E33" s="5" t="inlineStr">
        <is>
          <t>2026-03-30</t>
        </is>
      </c>
      <c r="F33" s="5" t="inlineStr">
        <is>
          <t>2026-03-30</t>
        </is>
      </c>
      <c r="G33" s="5" t="inlineStr">
        <is>
          <t>Listing syndication</t>
        </is>
      </c>
      <c r="H33" s="5" t="inlineStr">
        <is>
          <t>L:2072916219860133329</t>
        </is>
      </c>
      <c r="I33" s="14" t="inlineStr">
        <is>
          <t>listing record</t>
        </is>
      </c>
      <c r="J33" s="5" t="inlineStr">
        <is>
          <t>Unverified</t>
        </is>
      </c>
      <c r="K33" s="5" t="n"/>
      <c r="L33" s="6" t="n">
        <v>25000</v>
      </c>
      <c r="M33" s="6" t="n">
        <v>25000</v>
      </c>
      <c r="N33" s="5" t="inlineStr"/>
      <c r="O33" s="6" t="n">
        <v>2415225</v>
      </c>
      <c r="P33" s="5" t="inlineStr">
        <is>
          <t>FMV</t>
        </is>
      </c>
      <c r="Q33" s="5" t="inlineStr">
        <is>
          <t>4.0%</t>
        </is>
      </c>
      <c r="R33" s="6">
        <f>ROUND(O33*IF(O33&gt;5000000,0.065,IF(O33&gt;3000000,0.0525,0.04)),0)</f>
        <v>96609.0</v>
      </c>
      <c r="S33" s="6">
        <f>R33/12</f>
        <v>8050.75</v>
      </c>
      <c r="T33" s="6">
        <f>M33+S33</f>
        <v>33050.75</v>
      </c>
      <c r="U33" s="10">
        <f>S33/M33</f>
        <v>0.32203</v>
      </c>
      <c r="V33" s="9">
        <f>R33/M33</f>
        <v>3.86436</v>
      </c>
      <c r="W33" s="5" t="n">
        <v>1</v>
      </c>
      <c r="X33" s="5" t="inlineStr"/>
      <c r="Y33">
        <f>IF(F33="","",VALUE(LEFT(F33,4)))</f>
        <v>2026</v>
      </c>
    </row>
    <row r="34">
      <c r="A34" s="5" t="inlineStr">
        <is>
          <t>298 East 2nd Street, Unit 4</t>
        </is>
      </c>
      <c r="B34" s="5" t="inlineStr">
        <is>
          <t>4</t>
        </is>
      </c>
      <c r="C34" s="5" t="inlineStr">
        <is>
          <t>1003721103</t>
        </is>
      </c>
      <c r="D34" s="5" t="inlineStr">
        <is>
          <t>East Village</t>
        </is>
      </c>
      <c r="E34" s="5" t="n"/>
      <c r="F34" s="5" t="inlineStr">
        <is>
          <t>2026-03-27</t>
        </is>
      </c>
      <c r="G34" s="5" t="inlineStr">
        <is>
          <t>Listing syndication</t>
        </is>
      </c>
      <c r="H34" s="5" t="inlineStr">
        <is>
          <t>L:1968309461978785569</t>
        </is>
      </c>
      <c r="I34" s="14" t="inlineStr">
        <is>
          <t>listing record</t>
        </is>
      </c>
      <c r="J34" s="5" t="inlineStr">
        <is>
          <t>Unverified</t>
        </is>
      </c>
      <c r="K34" s="5" t="n"/>
      <c r="L34" s="6" t="n">
        <v>11000</v>
      </c>
      <c r="M34" s="6" t="n">
        <v>11000</v>
      </c>
      <c r="N34" s="15" t="inlineStr">
        <is>
          <t>YES</t>
        </is>
      </c>
      <c r="O34" s="6" t="n">
        <v>1059008</v>
      </c>
      <c r="P34" s="5" t="inlineStr">
        <is>
          <t>FMV</t>
        </is>
      </c>
      <c r="Q34" s="5" t="inlineStr">
        <is>
          <t>4.0%</t>
        </is>
      </c>
      <c r="R34" s="6">
        <f>ROUND(O34*IF(O34&gt;5000000,0.065,IF(O34&gt;3000000,0.0525,0.04)),0)</f>
        <v>42360.0</v>
      </c>
      <c r="S34" s="6">
        <f>R34/12</f>
        <v>3530.0</v>
      </c>
      <c r="T34" s="6">
        <f>M34+S34</f>
        <v>14530.0</v>
      </c>
      <c r="U34" s="10">
        <f>S34/M34</f>
        <v>0.3209090909090909</v>
      </c>
      <c r="V34" s="9">
        <f>R34/M34</f>
        <v>3.850909090909091</v>
      </c>
      <c r="W34" s="5" t="n">
        <v>1</v>
      </c>
      <c r="X34" s="12" t="inlineStr">
        <is>
          <t>Price changed on rental date</t>
        </is>
      </c>
      <c r="Y34">
        <f>IF(F34="","",VALUE(LEFT(F34,4)))</f>
        <v>2026</v>
      </c>
    </row>
    <row r="35">
      <c r="A35" s="5" t="inlineStr">
        <is>
          <t>845 United Nations Plaza, Unit 83C</t>
        </is>
      </c>
      <c r="B35" s="5" t="inlineStr">
        <is>
          <t>83C</t>
        </is>
      </c>
      <c r="C35" s="5" t="inlineStr">
        <is>
          <t>1013401358</t>
        </is>
      </c>
      <c r="D35" s="5" t="inlineStr">
        <is>
          <t>Turtle Bay</t>
        </is>
      </c>
      <c r="E35" s="5" t="inlineStr">
        <is>
          <t>2025-12-19</t>
        </is>
      </c>
      <c r="F35" s="5" t="inlineStr">
        <is>
          <t>2026-01-02</t>
        </is>
      </c>
      <c r="G35" s="5" t="inlineStr">
        <is>
          <t>Listing syndication</t>
        </is>
      </c>
      <c r="H35" s="5" t="inlineStr">
        <is>
          <t>L:1854516786259410721</t>
        </is>
      </c>
      <c r="I35" s="14" t="inlineStr">
        <is>
          <t>listing record</t>
        </is>
      </c>
      <c r="J35" s="5" t="inlineStr">
        <is>
          <t>Unverified</t>
        </is>
      </c>
      <c r="K35" s="5" t="inlineStr">
        <is>
          <t>YES</t>
        </is>
      </c>
      <c r="L35" s="6" t="n">
        <v>20000</v>
      </c>
      <c r="M35" s="6" t="n">
        <v>20000</v>
      </c>
      <c r="N35" s="15" t="inlineStr">
        <is>
          <t>YES</t>
        </is>
      </c>
      <c r="O35" s="6" t="n">
        <v>1921211</v>
      </c>
      <c r="P35" s="5" t="inlineStr">
        <is>
          <t>FMV</t>
        </is>
      </c>
      <c r="Q35" s="5" t="inlineStr">
        <is>
          <t>4.0%</t>
        </is>
      </c>
      <c r="R35" s="6">
        <f>ROUND(O35*IF(O35&gt;5000000,0.065,IF(O35&gt;3000000,0.0525,0.04)),0)</f>
        <v>76848.0</v>
      </c>
      <c r="S35" s="6">
        <f>R35/12</f>
        <v>6404.0</v>
      </c>
      <c r="T35" s="6">
        <f>M35+S35</f>
        <v>26404.0</v>
      </c>
      <c r="U35" s="10">
        <f>S35/M35</f>
        <v>0.3202</v>
      </c>
      <c r="V35" s="9">
        <f>R35/M35</f>
        <v>3.8424</v>
      </c>
      <c r="W35" s="5" t="n">
        <v>2</v>
      </c>
      <c r="X35" s="12" t="inlineStr">
        <is>
          <t>Price changed on rental date; Relisted 15-90 days after reported lease</t>
        </is>
      </c>
      <c r="Y35">
        <f>IF(F35="","",VALUE(LEFT(F35,4)))</f>
        <v>2026</v>
      </c>
    </row>
    <row r="36">
      <c r="A36" s="5" t="inlineStr">
        <is>
          <t>1055 Park Avenue, Unit 2</t>
        </is>
      </c>
      <c r="B36" s="5" t="inlineStr">
        <is>
          <t>2</t>
        </is>
      </c>
      <c r="C36" s="5" t="inlineStr">
        <is>
          <t>1015151903</t>
        </is>
      </c>
      <c r="D36" s="5" t="inlineStr">
        <is>
          <t>Upper East Side</t>
        </is>
      </c>
      <c r="E36" s="5" t="inlineStr">
        <is>
          <t>2025-03-18</t>
        </is>
      </c>
      <c r="F36" s="5" t="inlineStr">
        <is>
          <t>2025-03-26</t>
        </is>
      </c>
      <c r="G36" s="5" t="inlineStr">
        <is>
          <t>Listing syndication</t>
        </is>
      </c>
      <c r="H36" s="5" t="inlineStr">
        <is>
          <t>L:1668073093995130145</t>
        </is>
      </c>
      <c r="I36" s="14" t="inlineStr">
        <is>
          <t>listing record</t>
        </is>
      </c>
      <c r="J36" s="5" t="inlineStr">
        <is>
          <t>Unverified</t>
        </is>
      </c>
      <c r="K36" s="5" t="inlineStr">
        <is>
          <t>YES</t>
        </is>
      </c>
      <c r="L36" s="6" t="n">
        <v>32500</v>
      </c>
      <c r="M36" s="6" t="n">
        <v>30000</v>
      </c>
      <c r="N36" s="15" t="inlineStr">
        <is>
          <t>YES</t>
        </is>
      </c>
      <c r="O36" s="6" t="n">
        <v>2847082</v>
      </c>
      <c r="P36" s="5" t="inlineStr">
        <is>
          <t>FMV</t>
        </is>
      </c>
      <c r="Q36" s="5" t="inlineStr">
        <is>
          <t>4.0%</t>
        </is>
      </c>
      <c r="R36" s="6">
        <f>ROUND(O36*IF(O36&gt;5000000,0.065,IF(O36&gt;3000000,0.0525,0.04)),0)</f>
        <v>113883.0</v>
      </c>
      <c r="S36" s="6">
        <f>R36/12</f>
        <v>9490.25</v>
      </c>
      <c r="T36" s="6">
        <f>M36+S36</f>
        <v>39490.25</v>
      </c>
      <c r="U36" s="10">
        <f>S36/M36</f>
        <v>0.3163416666666667</v>
      </c>
      <c r="V36" s="9">
        <f>R36/M36</f>
        <v>3.7961</v>
      </c>
      <c r="W36" s="5" t="n">
        <v>1</v>
      </c>
      <c r="X36" s="12" t="inlineStr">
        <is>
          <t>Price changed on rental date; Relisted 15-90 days after reported lease</t>
        </is>
      </c>
      <c r="Y36">
        <f>IF(F36="","",VALUE(LEFT(F36,4)))</f>
        <v>2025</v>
      </c>
    </row>
    <row r="37">
      <c r="A37" s="5" t="inlineStr">
        <is>
          <t>123 Chambers Street, Unit 5</t>
        </is>
      </c>
      <c r="B37" s="5" t="inlineStr">
        <is>
          <t>5</t>
        </is>
      </c>
      <c r="C37" s="5" t="inlineStr">
        <is>
          <t>1001451405</t>
        </is>
      </c>
      <c r="D37" s="5" t="inlineStr">
        <is>
          <t>TriBeCa</t>
        </is>
      </c>
      <c r="E37" s="5" t="n"/>
      <c r="F37" s="5" t="inlineStr">
        <is>
          <t>2025-12-01</t>
        </is>
      </c>
      <c r="G37" s="5" t="inlineStr">
        <is>
          <t>Listing syndication</t>
        </is>
      </c>
      <c r="H37" s="5" t="inlineStr">
        <is>
          <t>L:1892850947394376657</t>
        </is>
      </c>
      <c r="I37" s="14" t="inlineStr">
        <is>
          <t>listing record</t>
        </is>
      </c>
      <c r="J37" s="5" t="inlineStr">
        <is>
          <t>Unverified</t>
        </is>
      </c>
      <c r="K37" s="5" t="n"/>
      <c r="L37" s="6" t="n">
        <v>13000</v>
      </c>
      <c r="M37" s="6" t="n">
        <v>12250</v>
      </c>
      <c r="N37" s="15" t="inlineStr">
        <is>
          <t>YES</t>
        </is>
      </c>
      <c r="O37" s="6" t="n">
        <v>1154302</v>
      </c>
      <c r="P37" s="5" t="inlineStr">
        <is>
          <t>FMV</t>
        </is>
      </c>
      <c r="Q37" s="5" t="inlineStr">
        <is>
          <t>4.0%</t>
        </is>
      </c>
      <c r="R37" s="6">
        <f>ROUND(O37*IF(O37&gt;5000000,0.065,IF(O37&gt;3000000,0.0525,0.04)),0)</f>
        <v>46172.0</v>
      </c>
      <c r="S37" s="6">
        <f>R37/12</f>
        <v>3847.6666666666665</v>
      </c>
      <c r="T37" s="6">
        <f>M37+S37</f>
        <v>16097.666666666666</v>
      </c>
      <c r="U37" s="10">
        <f>S37/M37</f>
        <v>0.3140952380952381</v>
      </c>
      <c r="V37" s="9">
        <f>R37/M37</f>
        <v>3.769142857142857</v>
      </c>
      <c r="W37" s="5" t="n">
        <v>1</v>
      </c>
      <c r="X37" s="12" t="inlineStr">
        <is>
          <t>Price changed on rental date</t>
        </is>
      </c>
      <c r="Y37">
        <f>IF(F37="","",VALUE(LEFT(F37,4)))</f>
        <v>2025</v>
      </c>
    </row>
    <row r="38">
      <c r="A38" s="5" t="inlineStr">
        <is>
          <t>99 Battery Place, Unit PHH</t>
        </is>
      </c>
      <c r="B38" s="5" t="inlineStr">
        <is>
          <t>PHH</t>
        </is>
      </c>
      <c r="C38" s="5" t="inlineStr">
        <is>
          <t>1000167194</t>
        </is>
      </c>
      <c r="D38" s="5" t="inlineStr">
        <is>
          <t>Battery Park City</t>
        </is>
      </c>
      <c r="E38" s="5" t="n"/>
      <c r="F38" s="5" t="inlineStr">
        <is>
          <t>2025-05-02</t>
        </is>
      </c>
      <c r="G38" s="5" t="inlineStr">
        <is>
          <t>Listing syndication</t>
        </is>
      </c>
      <c r="H38" s="5" t="inlineStr">
        <is>
          <t>L:1832070589253780121</t>
        </is>
      </c>
      <c r="I38" s="14" t="inlineStr">
        <is>
          <t>listing record</t>
        </is>
      </c>
      <c r="J38" s="5" t="inlineStr">
        <is>
          <t>Unverified</t>
        </is>
      </c>
      <c r="K38" s="5" t="n"/>
      <c r="L38" s="6" t="n">
        <v>11500</v>
      </c>
      <c r="M38" s="6" t="n">
        <v>11500</v>
      </c>
      <c r="N38" s="5" t="inlineStr"/>
      <c r="O38" s="6" t="n">
        <v>1062878</v>
      </c>
      <c r="P38" s="5" t="inlineStr">
        <is>
          <t>FMV</t>
        </is>
      </c>
      <c r="Q38" s="5" t="inlineStr">
        <is>
          <t>4.0%</t>
        </is>
      </c>
      <c r="R38" s="6">
        <f>ROUND(O38*IF(O38&gt;5000000,0.065,IF(O38&gt;3000000,0.0525,0.04)),0)</f>
        <v>42515.0</v>
      </c>
      <c r="S38" s="6">
        <f>R38/12</f>
        <v>3542.9166666666665</v>
      </c>
      <c r="T38" s="6">
        <f>M38+S38</f>
        <v>15042.916666666666</v>
      </c>
      <c r="U38" s="10">
        <f>S38/M38</f>
        <v>0.3080797101449275</v>
      </c>
      <c r="V38" s="9">
        <f>R38/M38</f>
        <v>3.6969565217391303</v>
      </c>
      <c r="W38" s="5" t="n">
        <v>51</v>
      </c>
      <c r="X38" s="12" t="inlineStr">
        <is>
          <t>Possible unsold sponsor unit (owner holds 51 units)</t>
        </is>
      </c>
      <c r="Y38">
        <f>IF(F38="","",VALUE(LEFT(F38,4)))</f>
        <v>2025</v>
      </c>
    </row>
    <row r="39">
      <c r="A39" s="5" t="inlineStr">
        <is>
          <t>471 Washington Street, Unit 4A</t>
        </is>
      </c>
      <c r="B39" s="5" t="inlineStr">
        <is>
          <t>4A</t>
        </is>
      </c>
      <c r="C39" s="5" t="inlineStr">
        <is>
          <t>1005951505</t>
        </is>
      </c>
      <c r="D39" s="5" t="inlineStr">
        <is>
          <t>TriBeCa</t>
        </is>
      </c>
      <c r="E39" s="5" t="inlineStr">
        <is>
          <t>2025-09-15</t>
        </is>
      </c>
      <c r="F39" s="5" t="inlineStr">
        <is>
          <t>2025-10-10</t>
        </is>
      </c>
      <c r="G39" s="5" t="inlineStr">
        <is>
          <t>Listing syndication</t>
        </is>
      </c>
      <c r="H39" s="5" t="inlineStr">
        <is>
          <t>L:1921844279526020777</t>
        </is>
      </c>
      <c r="I39" s="14" t="inlineStr">
        <is>
          <t>listing record</t>
        </is>
      </c>
      <c r="J39" s="5" t="inlineStr">
        <is>
          <t>Unverified</t>
        </is>
      </c>
      <c r="K39" s="5" t="n"/>
      <c r="L39" s="6" t="n">
        <v>14000</v>
      </c>
      <c r="M39" s="6" t="n">
        <v>12000</v>
      </c>
      <c r="N39" s="15" t="inlineStr">
        <is>
          <t>YES</t>
        </is>
      </c>
      <c r="O39" s="6" t="n">
        <v>1104676</v>
      </c>
      <c r="P39" s="5" t="inlineStr">
        <is>
          <t>FMV</t>
        </is>
      </c>
      <c r="Q39" s="5" t="inlineStr">
        <is>
          <t>4.0%</t>
        </is>
      </c>
      <c r="R39" s="6">
        <f>ROUND(O39*IF(O39&gt;5000000,0.065,IF(O39&gt;3000000,0.0525,0.04)),0)</f>
        <v>44187.0</v>
      </c>
      <c r="S39" s="6">
        <f>R39/12</f>
        <v>3682.25</v>
      </c>
      <c r="T39" s="6">
        <f>M39+S39</f>
        <v>15682.25</v>
      </c>
      <c r="U39" s="10">
        <f>S39/M39</f>
        <v>0.30685416666666665</v>
      </c>
      <c r="V39" s="9">
        <f>R39/M39</f>
        <v>3.68225</v>
      </c>
      <c r="W39" s="5" t="n">
        <v>2</v>
      </c>
      <c r="X39" s="12" t="inlineStr">
        <is>
          <t>Price changed on rental date</t>
        </is>
      </c>
      <c r="Y39">
        <f>IF(F39="","",VALUE(LEFT(F39,4)))</f>
        <v>2025</v>
      </c>
    </row>
    <row r="40">
      <c r="A40" s="5" t="inlineStr">
        <is>
          <t>148 Chambers Street, Unit 5</t>
        </is>
      </c>
      <c r="B40" s="5" t="inlineStr">
        <is>
          <t>5</t>
        </is>
      </c>
      <c r="C40" s="5" t="inlineStr">
        <is>
          <t>1001371405</t>
        </is>
      </c>
      <c r="D40" s="5" t="inlineStr">
        <is>
          <t>TriBeCa</t>
        </is>
      </c>
      <c r="E40" s="5" t="inlineStr">
        <is>
          <t>2025-07-29</t>
        </is>
      </c>
      <c r="F40" s="5" t="inlineStr">
        <is>
          <t>2025-08-05</t>
        </is>
      </c>
      <c r="G40" s="5" t="inlineStr">
        <is>
          <t>Listing syndication</t>
        </is>
      </c>
      <c r="H40" s="5" t="inlineStr">
        <is>
          <t>L:1850941593951631001</t>
        </is>
      </c>
      <c r="I40" s="14" t="inlineStr">
        <is>
          <t>listing record</t>
        </is>
      </c>
      <c r="J40" s="5" t="inlineStr">
        <is>
          <t>Unverified</t>
        </is>
      </c>
      <c r="K40" s="5" t="n"/>
      <c r="L40" s="6" t="n">
        <v>12995</v>
      </c>
      <c r="M40" s="6" t="n">
        <v>12995</v>
      </c>
      <c r="N40" s="5" t="inlineStr"/>
      <c r="O40" s="6" t="n">
        <v>1175745</v>
      </c>
      <c r="P40" s="5" t="inlineStr">
        <is>
          <t>FMV</t>
        </is>
      </c>
      <c r="Q40" s="5" t="inlineStr">
        <is>
          <t>4.0%</t>
        </is>
      </c>
      <c r="R40" s="6">
        <f>ROUND(O40*IF(O40&gt;5000000,0.065,IF(O40&gt;3000000,0.0525,0.04)),0)</f>
        <v>47030.0</v>
      </c>
      <c r="S40" s="6">
        <f>R40/12</f>
        <v>3919.1666666666665</v>
      </c>
      <c r="T40" s="6">
        <f>M40+S40</f>
        <v>16914.166666666668</v>
      </c>
      <c r="U40" s="10">
        <f>S40/M40</f>
        <v>0.30159035526484546</v>
      </c>
      <c r="V40" s="9">
        <f>R40/M40</f>
        <v>3.6190842631781455</v>
      </c>
      <c r="W40" s="5" t="n">
        <v>1</v>
      </c>
      <c r="X40" s="5" t="inlineStr"/>
      <c r="Y40">
        <f>IF(F40="","",VALUE(LEFT(F40,4)))</f>
        <v>2025</v>
      </c>
    </row>
    <row r="41">
      <c r="A41" s="5" t="inlineStr">
        <is>
          <t>12 West 10th Street, Unit 4</t>
        </is>
      </c>
      <c r="B41" s="5" t="inlineStr">
        <is>
          <t>4</t>
        </is>
      </c>
      <c r="C41" s="5" t="inlineStr">
        <is>
          <t>1005731104</t>
        </is>
      </c>
      <c r="D41" s="5" t="inlineStr">
        <is>
          <t>Greenwich Village</t>
        </is>
      </c>
      <c r="E41" s="5" t="inlineStr">
        <is>
          <t>2026-01-06</t>
        </is>
      </c>
      <c r="F41" s="5" t="inlineStr">
        <is>
          <t>2026-01-13</t>
        </is>
      </c>
      <c r="G41" s="5" t="inlineStr">
        <is>
          <t>Listing syndication</t>
        </is>
      </c>
      <c r="H41" s="5" t="inlineStr">
        <is>
          <t>L:1972589845596519089</t>
        </is>
      </c>
      <c r="I41" s="14" t="inlineStr">
        <is>
          <t>listing record</t>
        </is>
      </c>
      <c r="J41" s="5" t="inlineStr">
        <is>
          <t>Unverified</t>
        </is>
      </c>
      <c r="K41" s="5" t="n"/>
      <c r="L41" s="6" t="n">
        <v>25000</v>
      </c>
      <c r="M41" s="6" t="n">
        <v>25000</v>
      </c>
      <c r="N41" s="5" t="inlineStr"/>
      <c r="O41" s="6" t="n">
        <v>2257415</v>
      </c>
      <c r="P41" s="5" t="inlineStr">
        <is>
          <t>FMV</t>
        </is>
      </c>
      <c r="Q41" s="5" t="inlineStr">
        <is>
          <t>4.0%</t>
        </is>
      </c>
      <c r="R41" s="6">
        <f>ROUND(O41*IF(O41&gt;5000000,0.065,IF(O41&gt;3000000,0.0525,0.04)),0)</f>
        <v>90297.0</v>
      </c>
      <c r="S41" s="6">
        <f>R41/12</f>
        <v>7524.75</v>
      </c>
      <c r="T41" s="6">
        <f>M41+S41</f>
        <v>32524.75</v>
      </c>
      <c r="U41" s="10">
        <f>S41/M41</f>
        <v>0.30099</v>
      </c>
      <c r="V41" s="9">
        <f>R41/M41</f>
        <v>3.61188</v>
      </c>
      <c r="W41" s="5" t="n">
        <v>1</v>
      </c>
      <c r="X41" s="5" t="inlineStr"/>
      <c r="Y41">
        <f>IF(F41="","",VALUE(LEFT(F41,4)))</f>
        <v>2026</v>
      </c>
    </row>
    <row r="42">
      <c r="A42" s="5" t="inlineStr">
        <is>
          <t>3 West 13th Street, Unit 6</t>
        </is>
      </c>
      <c r="B42" s="5" t="inlineStr">
        <is>
          <t>6</t>
        </is>
      </c>
      <c r="C42" s="5" t="inlineStr">
        <is>
          <t>1005771206</t>
        </is>
      </c>
      <c r="D42" s="5" t="inlineStr">
        <is>
          <t>Greenwich Village</t>
        </is>
      </c>
      <c r="E42" s="5" t="inlineStr">
        <is>
          <t>2026-04-14</t>
        </is>
      </c>
      <c r="F42" s="5" t="inlineStr">
        <is>
          <t>2026-04-14</t>
        </is>
      </c>
      <c r="G42" s="5" t="inlineStr">
        <is>
          <t>Compass listing</t>
        </is>
      </c>
      <c r="H42" s="5" t="inlineStr">
        <is>
          <t>L:2052406742197499945</t>
        </is>
      </c>
      <c r="I42" s="14" t="inlineStr">
        <is>
          <t>listing record</t>
        </is>
      </c>
      <c r="J42" s="5" t="inlineStr">
        <is>
          <t>Unverified</t>
        </is>
      </c>
      <c r="K42" s="5" t="n"/>
      <c r="L42" s="6" t="n">
        <v>12500</v>
      </c>
      <c r="M42" s="6" t="n">
        <v>11750</v>
      </c>
      <c r="N42" s="15" t="inlineStr">
        <is>
          <t>YES</t>
        </is>
      </c>
      <c r="O42" s="6" t="n">
        <v>1047859</v>
      </c>
      <c r="P42" s="5" t="inlineStr">
        <is>
          <t>FMV</t>
        </is>
      </c>
      <c r="Q42" s="5" t="inlineStr">
        <is>
          <t>4.0%</t>
        </is>
      </c>
      <c r="R42" s="6">
        <f>ROUND(O42*IF(O42&gt;5000000,0.065,IF(O42&gt;3000000,0.0525,0.04)),0)</f>
        <v>41914.0</v>
      </c>
      <c r="S42" s="6">
        <f>R42/12</f>
        <v>3492.8333333333335</v>
      </c>
      <c r="T42" s="6">
        <f>M42+S42</f>
        <v>15242.833333333334</v>
      </c>
      <c r="U42" s="10">
        <f>S42/M42</f>
        <v>0.29726241134751774</v>
      </c>
      <c r="V42" s="9">
        <f>R42/M42</f>
        <v>3.567148936170213</v>
      </c>
      <c r="W42" s="5" t="n">
        <v>1</v>
      </c>
      <c r="X42" s="12" t="inlineStr">
        <is>
          <t>Price changed on rental date</t>
        </is>
      </c>
      <c r="Y42">
        <f>IF(F42="","",VALUE(LEFT(F42,4)))</f>
        <v>2026</v>
      </c>
    </row>
    <row r="43">
      <c r="A43" s="5" t="inlineStr">
        <is>
          <t>298 East 2nd Street, Unit 3</t>
        </is>
      </c>
      <c r="B43" s="5" t="inlineStr">
        <is>
          <t>3</t>
        </is>
      </c>
      <c r="C43" s="5" t="inlineStr">
        <is>
          <t>1003721102</t>
        </is>
      </c>
      <c r="D43" s="5" t="inlineStr">
        <is>
          <t>East Village</t>
        </is>
      </c>
      <c r="E43" s="5" t="inlineStr">
        <is>
          <t>2025-07-09</t>
        </is>
      </c>
      <c r="F43" s="5" t="inlineStr">
        <is>
          <t>2025-07-09</t>
        </is>
      </c>
      <c r="G43" s="5" t="inlineStr">
        <is>
          <t>Listing syndication</t>
        </is>
      </c>
      <c r="H43" s="5" t="inlineStr">
        <is>
          <t>L:1775494664545324185</t>
        </is>
      </c>
      <c r="I43" s="14" t="inlineStr">
        <is>
          <t>listing record</t>
        </is>
      </c>
      <c r="J43" s="5" t="inlineStr">
        <is>
          <t>Unverified</t>
        </is>
      </c>
      <c r="K43" s="5" t="n"/>
      <c r="L43" s="6" t="n">
        <v>12500</v>
      </c>
      <c r="M43" s="6" t="n">
        <v>11500</v>
      </c>
      <c r="N43" s="15" t="inlineStr">
        <is>
          <t>YES</t>
        </is>
      </c>
      <c r="O43" s="6" t="n">
        <v>1008573</v>
      </c>
      <c r="P43" s="5" t="inlineStr">
        <is>
          <t>FMV</t>
        </is>
      </c>
      <c r="Q43" s="5" t="inlineStr">
        <is>
          <t>4.0%</t>
        </is>
      </c>
      <c r="R43" s="6">
        <f>ROUND(O43*IF(O43&gt;5000000,0.065,IF(O43&gt;3000000,0.0525,0.04)),0)</f>
        <v>40343.0</v>
      </c>
      <c r="S43" s="6">
        <f>R43/12</f>
        <v>3361.9166666666665</v>
      </c>
      <c r="T43" s="6">
        <f>M43+S43</f>
        <v>14861.916666666666</v>
      </c>
      <c r="U43" s="10">
        <f>S43/M43</f>
        <v>0.29234057971014493</v>
      </c>
      <c r="V43" s="9">
        <f>R43/M43</f>
        <v>3.508086956521739</v>
      </c>
      <c r="W43" s="5" t="n">
        <v>1</v>
      </c>
      <c r="X43" s="12" t="inlineStr">
        <is>
          <t>Price changed on rental date</t>
        </is>
      </c>
      <c r="Y43">
        <f>IF(F43="","",VALUE(LEFT(F43,4)))</f>
        <v>2025</v>
      </c>
    </row>
    <row r="44">
      <c r="A44" s="5" t="inlineStr">
        <is>
          <t>2 Bleecker Street, Unit 2</t>
        </is>
      </c>
      <c r="B44" s="5" t="inlineStr">
        <is>
          <t>2</t>
        </is>
      </c>
      <c r="C44" s="5" t="inlineStr">
        <is>
          <t>1005211402</t>
        </is>
      </c>
      <c r="D44" s="5" t="inlineStr">
        <is>
          <t>NoHo</t>
        </is>
      </c>
      <c r="E44" s="5" t="inlineStr">
        <is>
          <t>2026-07-23</t>
        </is>
      </c>
      <c r="F44" s="5" t="inlineStr">
        <is>
          <t>2026-07-24</t>
        </is>
      </c>
      <c r="G44" s="5" t="inlineStr">
        <is>
          <t>Listing syndication</t>
        </is>
      </c>
      <c r="H44" s="5" t="inlineStr">
        <is>
          <t>L:2142940496023455729</t>
        </is>
      </c>
      <c r="I44" s="14" t="inlineStr">
        <is>
          <t>listing record</t>
        </is>
      </c>
      <c r="J44" s="5" t="inlineStr">
        <is>
          <t>Unverified</t>
        </is>
      </c>
      <c r="K44" s="5" t="n"/>
      <c r="L44" s="6" t="n">
        <v>15000</v>
      </c>
      <c r="M44" s="6" t="n">
        <v>17000</v>
      </c>
      <c r="N44" s="15" t="inlineStr">
        <is>
          <t>YES</t>
        </is>
      </c>
      <c r="O44" s="6" t="n">
        <v>1488715</v>
      </c>
      <c r="P44" s="5" t="inlineStr">
        <is>
          <t>FMV</t>
        </is>
      </c>
      <c r="Q44" s="5" t="inlineStr">
        <is>
          <t>4.0%</t>
        </is>
      </c>
      <c r="R44" s="6">
        <f>ROUND(O44*IF(O44&gt;5000000,0.065,IF(O44&gt;3000000,0.0525,0.04)),0)</f>
        <v>59549.0</v>
      </c>
      <c r="S44" s="6">
        <f>R44/12</f>
        <v>4962.416666666667</v>
      </c>
      <c r="T44" s="6">
        <f>M44+S44</f>
        <v>21962.416666666668</v>
      </c>
      <c r="U44" s="10">
        <f>S44/M44</f>
        <v>0.2919068627450981</v>
      </c>
      <c r="V44" s="9">
        <f>R44/M44</f>
        <v>3.5028823529411763</v>
      </c>
      <c r="W44" s="5" t="n">
        <v>2</v>
      </c>
      <c r="X44" s="12" t="inlineStr">
        <is>
          <t>Reported rent above last ask ($15,000 to $17,000); Price changed on rental date</t>
        </is>
      </c>
      <c r="Y44">
        <f>IF(F44="","",VALUE(LEFT(F44,4)))</f>
        <v>2026</v>
      </c>
    </row>
    <row r="45">
      <c r="A45" s="5" t="inlineStr">
        <is>
          <t>37 East 12th Street, Unit 6</t>
        </is>
      </c>
      <c r="B45" s="5" t="inlineStr">
        <is>
          <t>6</t>
        </is>
      </c>
      <c r="C45" s="5" t="inlineStr">
        <is>
          <t>1005641205</t>
        </is>
      </c>
      <c r="D45" s="5" t="inlineStr">
        <is>
          <t>Greenwich Village</t>
        </is>
      </c>
      <c r="E45" s="5" t="inlineStr">
        <is>
          <t>2025-04-08</t>
        </is>
      </c>
      <c r="F45" s="5" t="inlineStr">
        <is>
          <t>2025-04-01</t>
        </is>
      </c>
      <c r="G45" s="5" t="inlineStr">
        <is>
          <t>Listing syndication</t>
        </is>
      </c>
      <c r="H45" s="5" t="inlineStr">
        <is>
          <t>L:1692844171375595721</t>
        </is>
      </c>
      <c r="I45" s="14" t="inlineStr">
        <is>
          <t>listing record</t>
        </is>
      </c>
      <c r="J45" s="5" t="inlineStr">
        <is>
          <t>Unverified</t>
        </is>
      </c>
      <c r="K45" s="5" t="inlineStr">
        <is>
          <t>YES</t>
        </is>
      </c>
      <c r="L45" s="6" t="n">
        <v>30000</v>
      </c>
      <c r="M45" s="6" t="n">
        <v>26000</v>
      </c>
      <c r="N45" s="15" t="inlineStr">
        <is>
          <t>YES</t>
        </is>
      </c>
      <c r="O45" s="6" t="n">
        <v>2229617</v>
      </c>
      <c r="P45" s="5" t="inlineStr">
        <is>
          <t>FMV</t>
        </is>
      </c>
      <c r="Q45" s="5" t="inlineStr">
        <is>
          <t>4.0%</t>
        </is>
      </c>
      <c r="R45" s="6">
        <f>ROUND(O45*IF(O45&gt;5000000,0.065,IF(O45&gt;3000000,0.0525,0.04)),0)</f>
        <v>89185.0</v>
      </c>
      <c r="S45" s="6">
        <f>R45/12</f>
        <v>7432.083333333333</v>
      </c>
      <c r="T45" s="6">
        <f>M45+S45</f>
        <v>33432.083333333336</v>
      </c>
      <c r="U45" s="10">
        <f>S45/M45</f>
        <v>0.285849358974359</v>
      </c>
      <c r="V45" s="9">
        <f>R45/M45</f>
        <v>3.4301923076923075</v>
      </c>
      <c r="W45" s="5" t="n">
        <v>1</v>
      </c>
      <c r="X45" s="12" t="inlineStr">
        <is>
          <t>Price changed on rental date; Relisted 15-90 days after reported lease</t>
        </is>
      </c>
      <c r="Y45">
        <f>IF(F45="","",VALUE(LEFT(F45,4)))</f>
        <v>2025</v>
      </c>
    </row>
    <row r="46">
      <c r="A46" s="5" t="inlineStr">
        <is>
          <t>182 Mulberry Street, Unit 3</t>
        </is>
      </c>
      <c r="B46" s="5" t="inlineStr">
        <is>
          <t>3</t>
        </is>
      </c>
      <c r="C46" s="5" t="inlineStr">
        <is>
          <t>1004801005</t>
        </is>
      </c>
      <c r="D46" s="5" t="inlineStr">
        <is>
          <t>NoLita</t>
        </is>
      </c>
      <c r="E46" s="5" t="n"/>
      <c r="F46" s="5" t="inlineStr">
        <is>
          <t>2025-07-15</t>
        </is>
      </c>
      <c r="G46" s="5" t="inlineStr">
        <is>
          <t>Listing syndication</t>
        </is>
      </c>
      <c r="H46" s="5" t="inlineStr">
        <is>
          <t>L:1801160948696845465</t>
        </is>
      </c>
      <c r="I46" s="14" t="inlineStr">
        <is>
          <t>listing record</t>
        </is>
      </c>
      <c r="J46" s="5" t="inlineStr">
        <is>
          <t>Unverified</t>
        </is>
      </c>
      <c r="K46" s="5" t="n"/>
      <c r="L46" s="6" t="n">
        <v>14500</v>
      </c>
      <c r="M46" s="6" t="n">
        <v>12500</v>
      </c>
      <c r="N46" s="15" t="inlineStr">
        <is>
          <t>YES</t>
        </is>
      </c>
      <c r="O46" s="6" t="n">
        <v>1051910</v>
      </c>
      <c r="P46" s="5" t="inlineStr">
        <is>
          <t>FMV</t>
        </is>
      </c>
      <c r="Q46" s="5" t="inlineStr">
        <is>
          <t>4.0%</t>
        </is>
      </c>
      <c r="R46" s="6">
        <f>ROUND(O46*IF(O46&gt;5000000,0.065,IF(O46&gt;3000000,0.0525,0.04)),0)</f>
        <v>42076.0</v>
      </c>
      <c r="S46" s="6">
        <f>R46/12</f>
        <v>3506.3333333333335</v>
      </c>
      <c r="T46" s="6">
        <f>M46+S46</f>
        <v>16006.333333333334</v>
      </c>
      <c r="U46" s="10">
        <f>S46/M46</f>
        <v>0.2805066666666667</v>
      </c>
      <c r="V46" s="9">
        <f>R46/M46</f>
        <v>3.36608</v>
      </c>
      <c r="W46" s="5" t="n">
        <v>1</v>
      </c>
      <c r="X46" s="12" t="inlineStr">
        <is>
          <t>Price changed on rental date</t>
        </is>
      </c>
      <c r="Y46">
        <f>IF(F46="","",VALUE(LEFT(F46,4)))</f>
        <v>2025</v>
      </c>
    </row>
    <row r="47">
      <c r="A47" s="5" t="inlineStr">
        <is>
          <t>100 United Nations Plaza, Unit 44AB</t>
        </is>
      </c>
      <c r="B47" s="5" t="inlineStr">
        <is>
          <t>44AB</t>
        </is>
      </c>
      <c r="C47" s="5" t="inlineStr">
        <is>
          <t>1013411636</t>
        </is>
      </c>
      <c r="D47" s="5" t="inlineStr">
        <is>
          <t>Turtle Bay</t>
        </is>
      </c>
      <c r="E47" s="5" t="inlineStr">
        <is>
          <t>2026-01-21</t>
        </is>
      </c>
      <c r="F47" s="5" t="inlineStr">
        <is>
          <t>2026-01-21</t>
        </is>
      </c>
      <c r="G47" s="5" t="inlineStr">
        <is>
          <t>Listing syndication</t>
        </is>
      </c>
      <c r="H47" s="5" t="inlineStr">
        <is>
          <t>L:2005908785220387073</t>
        </is>
      </c>
      <c r="I47" s="14" t="inlineStr">
        <is>
          <t>listing record</t>
        </is>
      </c>
      <c r="J47" s="5" t="inlineStr">
        <is>
          <t>Unverified</t>
        </is>
      </c>
      <c r="K47" s="5" t="n"/>
      <c r="L47" s="6" t="n">
        <v>26000</v>
      </c>
      <c r="M47" s="6" t="n">
        <v>26000</v>
      </c>
      <c r="N47" s="5" t="inlineStr"/>
      <c r="O47" s="6" t="n">
        <v>2139836</v>
      </c>
      <c r="P47" s="5" t="inlineStr">
        <is>
          <t>FMV</t>
        </is>
      </c>
      <c r="Q47" s="5" t="inlineStr">
        <is>
          <t>4.0%</t>
        </is>
      </c>
      <c r="R47" s="6">
        <f>ROUND(O47*IF(O47&gt;5000000,0.065,IF(O47&gt;3000000,0.0525,0.04)),0)</f>
        <v>85593.0</v>
      </c>
      <c r="S47" s="6">
        <f>R47/12</f>
        <v>7132.75</v>
      </c>
      <c r="T47" s="6">
        <f>M47+S47</f>
        <v>33132.75</v>
      </c>
      <c r="U47" s="10">
        <f>S47/M47</f>
        <v>0.27433653846153844</v>
      </c>
      <c r="V47" s="9">
        <f>R47/M47</f>
        <v>3.2920384615384615</v>
      </c>
      <c r="W47" s="5" t="n">
        <v>1</v>
      </c>
      <c r="X47" s="5" t="inlineStr"/>
      <c r="Y47">
        <f>IF(F47="","",VALUE(LEFT(F47,4)))</f>
        <v>2026</v>
      </c>
    </row>
    <row r="48">
      <c r="A48" s="5" t="inlineStr">
        <is>
          <t>48 Laight Street, Unit 5N</t>
        </is>
      </c>
      <c r="B48" s="5" t="inlineStr">
        <is>
          <t>5N</t>
        </is>
      </c>
      <c r="C48" s="5" t="inlineStr">
        <is>
          <t>1002201308</t>
        </is>
      </c>
      <c r="D48" s="5" t="inlineStr">
        <is>
          <t>TriBeCa</t>
        </is>
      </c>
      <c r="E48" s="5" t="inlineStr">
        <is>
          <t>2026-06-22</t>
        </is>
      </c>
      <c r="F48" s="5" t="inlineStr">
        <is>
          <t>2026-07-21</t>
        </is>
      </c>
      <c r="G48" s="5" t="inlineStr">
        <is>
          <t>Listing syndication</t>
        </is>
      </c>
      <c r="H48" s="5" t="inlineStr">
        <is>
          <t>L:2124785081413613017</t>
        </is>
      </c>
      <c r="I48" s="14" t="inlineStr">
        <is>
          <t>listing record</t>
        </is>
      </c>
      <c r="J48" s="5" t="inlineStr">
        <is>
          <t>Unverified</t>
        </is>
      </c>
      <c r="K48" s="5" t="n"/>
      <c r="L48" s="6" t="n">
        <v>11500</v>
      </c>
      <c r="M48" s="6" t="n">
        <v>14000</v>
      </c>
      <c r="N48" s="15" t="inlineStr">
        <is>
          <t>YES</t>
        </is>
      </c>
      <c r="O48" s="6" t="n">
        <v>1145166</v>
      </c>
      <c r="P48" s="5" t="inlineStr">
        <is>
          <t>FMV</t>
        </is>
      </c>
      <c r="Q48" s="5" t="inlineStr">
        <is>
          <t>4.0%</t>
        </is>
      </c>
      <c r="R48" s="6">
        <f>ROUND(O48*IF(O48&gt;5000000,0.065,IF(O48&gt;3000000,0.0525,0.04)),0)</f>
        <v>45807.0</v>
      </c>
      <c r="S48" s="6">
        <f>R48/12</f>
        <v>3817.25</v>
      </c>
      <c r="T48" s="6">
        <f>M48+S48</f>
        <v>17817.25</v>
      </c>
      <c r="U48" s="10">
        <f>S48/M48</f>
        <v>0.2726607142857143</v>
      </c>
      <c r="V48" s="9">
        <f>R48/M48</f>
        <v>3.2719285714285715</v>
      </c>
      <c r="W48" s="5" t="n">
        <v>1</v>
      </c>
      <c r="X48" s="12" t="inlineStr">
        <is>
          <t>Reported rent above last ask ($11,500 to $14,000); Price changed on rental date</t>
        </is>
      </c>
      <c r="Y48">
        <f>IF(F48="","",VALUE(LEFT(F48,4)))</f>
        <v>2026</v>
      </c>
    </row>
    <row r="49">
      <c r="A49" s="5" t="inlineStr">
        <is>
          <t>201 East 80th Street, Unit 18A</t>
        </is>
      </c>
      <c r="B49" s="5" t="inlineStr">
        <is>
          <t>18A</t>
        </is>
      </c>
      <c r="C49" s="5" t="inlineStr">
        <is>
          <t>1015261095</t>
        </is>
      </c>
      <c r="D49" s="5" t="inlineStr">
        <is>
          <t>Upper East Side</t>
        </is>
      </c>
      <c r="E49" s="5" t="inlineStr">
        <is>
          <t>2025-01-31</t>
        </is>
      </c>
      <c r="F49" s="5" t="inlineStr">
        <is>
          <t>2025-01-31</t>
        </is>
      </c>
      <c r="G49" s="5" t="inlineStr">
        <is>
          <t>Listing syndication</t>
        </is>
      </c>
      <c r="H49" s="5" t="inlineStr">
        <is>
          <t>L:1766168730967624265</t>
        </is>
      </c>
      <c r="I49" s="14" t="inlineStr">
        <is>
          <t>listing record</t>
        </is>
      </c>
      <c r="J49" s="5" t="inlineStr">
        <is>
          <t>Unverified</t>
        </is>
      </c>
      <c r="K49" s="5" t="n"/>
      <c r="L49" s="6" t="n">
        <v>20000</v>
      </c>
      <c r="M49" s="6" t="n">
        <v>20000</v>
      </c>
      <c r="N49" s="5" t="inlineStr"/>
      <c r="O49" s="6" t="n">
        <v>1631395</v>
      </c>
      <c r="P49" s="5" t="inlineStr">
        <is>
          <t>FMV</t>
        </is>
      </c>
      <c r="Q49" s="5" t="inlineStr">
        <is>
          <t>4.0%</t>
        </is>
      </c>
      <c r="R49" s="6">
        <f>ROUND(O49*IF(O49&gt;5000000,0.065,IF(O49&gt;3000000,0.0525,0.04)),0)</f>
        <v>65256.0</v>
      </c>
      <c r="S49" s="6">
        <f>R49/12</f>
        <v>5438.0</v>
      </c>
      <c r="T49" s="6">
        <f>M49+S49</f>
        <v>25438.0</v>
      </c>
      <c r="U49" s="10">
        <f>S49/M49</f>
        <v>0.2719</v>
      </c>
      <c r="V49" s="9">
        <f>R49/M49</f>
        <v>3.2628</v>
      </c>
      <c r="W49" s="5" t="n">
        <v>1</v>
      </c>
      <c r="X49" s="5" t="inlineStr"/>
      <c r="Y49">
        <f>IF(F49="","",VALUE(LEFT(F49,4)))</f>
        <v>2025</v>
      </c>
    </row>
    <row r="50">
      <c r="A50" s="5" t="inlineStr">
        <is>
          <t>6 East 1st Street, Unit 2A</t>
        </is>
      </c>
      <c r="B50" s="5" t="inlineStr">
        <is>
          <t>2A</t>
        </is>
      </c>
      <c r="C50" s="5" t="inlineStr">
        <is>
          <t>1004571004</t>
        </is>
      </c>
      <c r="D50" s="5" t="inlineStr">
        <is>
          <t>East Village</t>
        </is>
      </c>
      <c r="E50" s="5" t="n"/>
      <c r="F50" s="5" t="inlineStr">
        <is>
          <t>2026-06-30</t>
        </is>
      </c>
      <c r="G50" s="5" t="inlineStr">
        <is>
          <t>Listing syndication</t>
        </is>
      </c>
      <c r="H50" s="5" t="inlineStr">
        <is>
          <t>L:2108473060754265945</t>
        </is>
      </c>
      <c r="I50" s="14" t="inlineStr">
        <is>
          <t>listing record</t>
        </is>
      </c>
      <c r="J50" s="5" t="inlineStr">
        <is>
          <t>Unverified</t>
        </is>
      </c>
      <c r="K50" s="5" t="n"/>
      <c r="L50" s="6" t="n">
        <v>14995</v>
      </c>
      <c r="M50" s="6" t="n">
        <v>15500</v>
      </c>
      <c r="N50" s="15" t="inlineStr">
        <is>
          <t>YES</t>
        </is>
      </c>
      <c r="O50" s="6" t="n">
        <v>1259341</v>
      </c>
      <c r="P50" s="5" t="inlineStr">
        <is>
          <t>FMV</t>
        </is>
      </c>
      <c r="Q50" s="5" t="inlineStr">
        <is>
          <t>4.0%</t>
        </is>
      </c>
      <c r="R50" s="6">
        <f>ROUND(O50*IF(O50&gt;5000000,0.065,IF(O50&gt;3000000,0.0525,0.04)),0)</f>
        <v>50374.0</v>
      </c>
      <c r="S50" s="6">
        <f>R50/12</f>
        <v>4197.833333333333</v>
      </c>
      <c r="T50" s="6">
        <f>M50+S50</f>
        <v>19697.833333333332</v>
      </c>
      <c r="U50" s="10">
        <f>S50/M50</f>
        <v>0.2708279569892473</v>
      </c>
      <c r="V50" s="9">
        <f>R50/M50</f>
        <v>3.2499354838709675</v>
      </c>
      <c r="W50" s="5" t="n">
        <v>1</v>
      </c>
      <c r="X50" s="12" t="inlineStr">
        <is>
          <t>Reported rent above last ask ($14,995 to $15,500); Price changed on rental date</t>
        </is>
      </c>
      <c r="Y50">
        <f>IF(F50="","",VALUE(LEFT(F50,4)))</f>
        <v>2026</v>
      </c>
    </row>
    <row r="51">
      <c r="A51" s="5" t="inlineStr">
        <is>
          <t>133 West 14th Street, Unit 4</t>
        </is>
      </c>
      <c r="B51" s="5" t="inlineStr">
        <is>
          <t>4</t>
        </is>
      </c>
      <c r="C51" s="5" t="inlineStr">
        <is>
          <t>1007901205</t>
        </is>
      </c>
      <c r="D51" s="5" t="inlineStr">
        <is>
          <t>Chelsea</t>
        </is>
      </c>
      <c r="E51" s="5" t="inlineStr">
        <is>
          <t>2025-08-19</t>
        </is>
      </c>
      <c r="F51" s="5" t="inlineStr">
        <is>
          <t>2025-08-25</t>
        </is>
      </c>
      <c r="G51" s="5" t="inlineStr">
        <is>
          <t>Listing syndication</t>
        </is>
      </c>
      <c r="H51" s="5" t="inlineStr">
        <is>
          <t>L:1895093996271187065</t>
        </is>
      </c>
      <c r="I51" s="14" t="inlineStr">
        <is>
          <t>listing record</t>
        </is>
      </c>
      <c r="J51" s="5" t="inlineStr">
        <is>
          <t>Unverified</t>
        </is>
      </c>
      <c r="K51" s="5" t="n"/>
      <c r="L51" s="6" t="n">
        <v>13000</v>
      </c>
      <c r="M51" s="6" t="n">
        <v>12500</v>
      </c>
      <c r="N51" s="15" t="inlineStr">
        <is>
          <t>YES</t>
        </is>
      </c>
      <c r="O51" s="6" t="n">
        <v>1007115</v>
      </c>
      <c r="P51" s="5" t="inlineStr">
        <is>
          <t>FMV</t>
        </is>
      </c>
      <c r="Q51" s="5" t="inlineStr">
        <is>
          <t>4.0%</t>
        </is>
      </c>
      <c r="R51" s="6">
        <f>ROUND(O51*IF(O51&gt;5000000,0.065,IF(O51&gt;3000000,0.0525,0.04)),0)</f>
        <v>40285.0</v>
      </c>
      <c r="S51" s="6">
        <f>R51/12</f>
        <v>3357.0833333333335</v>
      </c>
      <c r="T51" s="6">
        <f>M51+S51</f>
        <v>15857.083333333334</v>
      </c>
      <c r="U51" s="10">
        <f>S51/M51</f>
        <v>0.2685666666666667</v>
      </c>
      <c r="V51" s="9">
        <f>R51/M51</f>
        <v>3.2228</v>
      </c>
      <c r="W51" s="5" t="n">
        <v>1</v>
      </c>
      <c r="X51" s="12" t="inlineStr">
        <is>
          <t>Price changed on rental date</t>
        </is>
      </c>
      <c r="Y51">
        <f>IF(F51="","",VALUE(LEFT(F51,4)))</f>
        <v>2025</v>
      </c>
    </row>
    <row r="52">
      <c r="A52" s="5" t="inlineStr">
        <is>
          <t>182 Mulberry Street, Unit 4</t>
        </is>
      </c>
      <c r="B52" s="5" t="inlineStr">
        <is>
          <t>4</t>
        </is>
      </c>
      <c r="C52" s="5" t="inlineStr">
        <is>
          <t>1004801006</t>
        </is>
      </c>
      <c r="D52" s="5" t="inlineStr">
        <is>
          <t>NoLita</t>
        </is>
      </c>
      <c r="E52" s="5" t="inlineStr">
        <is>
          <t>2026-03-18</t>
        </is>
      </c>
      <c r="F52" s="5" t="inlineStr">
        <is>
          <t>2026-03-19</t>
        </is>
      </c>
      <c r="G52" s="5" t="inlineStr">
        <is>
          <t>Compass listing</t>
        </is>
      </c>
      <c r="H52" s="5" t="inlineStr">
        <is>
          <t>L:2060273389039337649</t>
        </is>
      </c>
      <c r="I52" s="14" t="inlineStr">
        <is>
          <t>listing record</t>
        </is>
      </c>
      <c r="J52" s="5" t="inlineStr">
        <is>
          <t>Unverified</t>
        </is>
      </c>
      <c r="K52" s="5" t="n"/>
      <c r="L52" s="6" t="n">
        <v>14000</v>
      </c>
      <c r="M52" s="6" t="n">
        <v>13500</v>
      </c>
      <c r="N52" s="15" t="inlineStr">
        <is>
          <t>YES</t>
        </is>
      </c>
      <c r="O52" s="6" t="n">
        <v>1051910</v>
      </c>
      <c r="P52" s="5" t="inlineStr">
        <is>
          <t>FMV</t>
        </is>
      </c>
      <c r="Q52" s="5" t="inlineStr">
        <is>
          <t>4.0%</t>
        </is>
      </c>
      <c r="R52" s="6">
        <f>ROUND(O52*IF(O52&gt;5000000,0.065,IF(O52&gt;3000000,0.0525,0.04)),0)</f>
        <v>42076.0</v>
      </c>
      <c r="S52" s="6">
        <f>R52/12</f>
        <v>3506.3333333333335</v>
      </c>
      <c r="T52" s="6">
        <f>M52+S52</f>
        <v>17006.333333333332</v>
      </c>
      <c r="U52" s="10">
        <f>S52/M52</f>
        <v>0.2597283950617284</v>
      </c>
      <c r="V52" s="9">
        <f>R52/M52</f>
        <v>3.116740740740741</v>
      </c>
      <c r="W52" s="5" t="n">
        <v>1</v>
      </c>
      <c r="X52" s="12" t="inlineStr">
        <is>
          <t>Price changed on rental date</t>
        </is>
      </c>
      <c r="Y52">
        <f>IF(F52="","",VALUE(LEFT(F52,4)))</f>
        <v>2026</v>
      </c>
    </row>
    <row r="53">
      <c r="A53" s="5" t="inlineStr">
        <is>
          <t>230 West 56th Street, Unit 67A</t>
        </is>
      </c>
      <c r="B53" s="5" t="inlineStr">
        <is>
          <t>67A</t>
        </is>
      </c>
      <c r="C53" s="5" t="inlineStr">
        <is>
          <t>1010271594</t>
        </is>
      </c>
      <c r="D53" s="5" t="inlineStr">
        <is>
          <t>Midtown Central</t>
        </is>
      </c>
      <c r="E53" s="5" t="inlineStr">
        <is>
          <t>2026-01-19</t>
        </is>
      </c>
      <c r="F53" s="5" t="inlineStr">
        <is>
          <t>2026-02-03</t>
        </is>
      </c>
      <c r="G53" s="5" t="inlineStr">
        <is>
          <t>Listing syndication</t>
        </is>
      </c>
      <c r="H53" s="5" t="inlineStr">
        <is>
          <t>L:1962785101631853209</t>
        </is>
      </c>
      <c r="I53" s="14" t="inlineStr">
        <is>
          <t>listing record</t>
        </is>
      </c>
      <c r="J53" s="5" t="inlineStr">
        <is>
          <t>Unverified</t>
        </is>
      </c>
      <c r="K53" s="5" t="n"/>
      <c r="L53" s="6" t="n">
        <v>19500</v>
      </c>
      <c r="M53" s="6" t="n">
        <v>17500</v>
      </c>
      <c r="N53" s="15" t="inlineStr">
        <is>
          <t>YES</t>
        </is>
      </c>
      <c r="O53" s="6" t="n">
        <v>1359126</v>
      </c>
      <c r="P53" s="5" t="inlineStr">
        <is>
          <t>FMV</t>
        </is>
      </c>
      <c r="Q53" s="5" t="inlineStr">
        <is>
          <t>4.0%</t>
        </is>
      </c>
      <c r="R53" s="6">
        <f>ROUND(O53*IF(O53&gt;5000000,0.065,IF(O53&gt;3000000,0.0525,0.04)),0)</f>
        <v>54365.0</v>
      </c>
      <c r="S53" s="6">
        <f>R53/12</f>
        <v>4530.416666666667</v>
      </c>
      <c r="T53" s="6">
        <f>M53+S53</f>
        <v>22030.416666666668</v>
      </c>
      <c r="U53" s="10">
        <f>S53/M53</f>
        <v>0.2588809523809524</v>
      </c>
      <c r="V53" s="9">
        <f>R53/M53</f>
        <v>3.1065714285714288</v>
      </c>
      <c r="W53" s="5" t="n">
        <v>1</v>
      </c>
      <c r="X53" s="12" t="inlineStr">
        <is>
          <t>Price changed on rental date</t>
        </is>
      </c>
      <c r="Y53">
        <f>IF(F53="","",VALUE(LEFT(F53,4)))</f>
        <v>2026</v>
      </c>
    </row>
    <row r="54">
      <c r="A54" s="5" t="inlineStr">
        <is>
          <t>425 West 53rd Street, Unit 409</t>
        </is>
      </c>
      <c r="B54" s="5" t="inlineStr">
        <is>
          <t>409</t>
        </is>
      </c>
      <c r="C54" s="5" t="inlineStr">
        <is>
          <t>1010631138</t>
        </is>
      </c>
      <c r="D54" s="5" t="inlineStr">
        <is>
          <t>Hell's Kitchen</t>
        </is>
      </c>
      <c r="E54" s="5" t="inlineStr">
        <is>
          <t>2026-04-01</t>
        </is>
      </c>
      <c r="F54" s="5" t="inlineStr">
        <is>
          <t>2026-04-14</t>
        </is>
      </c>
      <c r="G54" s="5" t="inlineStr">
        <is>
          <t>Listing syndication</t>
        </is>
      </c>
      <c r="H54" s="5" t="inlineStr">
        <is>
          <t>L:1976331908028716489</t>
        </is>
      </c>
      <c r="I54" s="14" t="inlineStr">
        <is>
          <t>listing record</t>
        </is>
      </c>
      <c r="J54" s="5" t="inlineStr">
        <is>
          <t>Unverified</t>
        </is>
      </c>
      <c r="K54" s="5" t="n"/>
      <c r="L54" s="6" t="n">
        <v>19000</v>
      </c>
      <c r="M54" s="6" t="n">
        <v>15000</v>
      </c>
      <c r="N54" s="15" t="inlineStr">
        <is>
          <t>YES</t>
        </is>
      </c>
      <c r="O54" s="6" t="n">
        <v>1158729</v>
      </c>
      <c r="P54" s="5" t="inlineStr">
        <is>
          <t>FMV</t>
        </is>
      </c>
      <c r="Q54" s="5" t="inlineStr">
        <is>
          <t>4.0%</t>
        </is>
      </c>
      <c r="R54" s="6">
        <f>ROUND(O54*IF(O54&gt;5000000,0.065,IF(O54&gt;3000000,0.0525,0.04)),0)</f>
        <v>46349.0</v>
      </c>
      <c r="S54" s="6">
        <f>R54/12</f>
        <v>3862.4166666666665</v>
      </c>
      <c r="T54" s="6">
        <f>M54+S54</f>
        <v>18862.416666666668</v>
      </c>
      <c r="U54" s="10">
        <f>S54/M54</f>
        <v>0.2574944444444444</v>
      </c>
      <c r="V54" s="9">
        <f>R54/M54</f>
        <v>3.089933333333333</v>
      </c>
      <c r="W54" s="5" t="n">
        <v>1</v>
      </c>
      <c r="X54" s="12" t="inlineStr">
        <is>
          <t>Price changed on rental date</t>
        </is>
      </c>
      <c r="Y54">
        <f>IF(F54="","",VALUE(LEFT(F54,4)))</f>
        <v>2026</v>
      </c>
    </row>
    <row r="55">
      <c r="A55" s="5" t="inlineStr">
        <is>
          <t>350 West Broadway, Unit 4</t>
        </is>
      </c>
      <c r="B55" s="5" t="inlineStr">
        <is>
          <t>4</t>
        </is>
      </c>
      <c r="C55" s="5" t="inlineStr">
        <is>
          <t>1004761103</t>
        </is>
      </c>
      <c r="D55" s="5" t="inlineStr">
        <is>
          <t>SoHo</t>
        </is>
      </c>
      <c r="E55" s="5" t="inlineStr">
        <is>
          <t>2026-08-24</t>
        </is>
      </c>
      <c r="F55" s="5" t="inlineStr">
        <is>
          <t>2026-09-22</t>
        </is>
      </c>
      <c r="G55" s="5" t="inlineStr">
        <is>
          <t>Listing syndication</t>
        </is>
      </c>
      <c r="H55" s="5" t="inlineStr">
        <is>
          <t>L:2088665911882563089</t>
        </is>
      </c>
      <c r="I55" s="14" t="inlineStr">
        <is>
          <t>listing record</t>
        </is>
      </c>
      <c r="J55" s="5" t="inlineStr">
        <is>
          <t>Unverified</t>
        </is>
      </c>
      <c r="K55" s="5" t="inlineStr">
        <is>
          <t>YES</t>
        </is>
      </c>
      <c r="L55" s="6" t="n">
        <v>40000</v>
      </c>
      <c r="M55" s="6" t="n">
        <v>36000</v>
      </c>
      <c r="N55" s="15" t="inlineStr">
        <is>
          <t>YES</t>
        </is>
      </c>
      <c r="O55" s="6" t="n">
        <v>2759157</v>
      </c>
      <c r="P55" s="5" t="inlineStr">
        <is>
          <t>FMV</t>
        </is>
      </c>
      <c r="Q55" s="5" t="inlineStr">
        <is>
          <t>4.0%</t>
        </is>
      </c>
      <c r="R55" s="6">
        <f>ROUND(O55*IF(O55&gt;5000000,0.065,IF(O55&gt;3000000,0.0525,0.04)),0)</f>
        <v>110366.0</v>
      </c>
      <c r="S55" s="6">
        <f>R55/12</f>
        <v>9197.166666666666</v>
      </c>
      <c r="T55" s="6">
        <f>M55+S55</f>
        <v>45197.166666666664</v>
      </c>
      <c r="U55" s="10">
        <f>S55/M55</f>
        <v>0.2554768518518518</v>
      </c>
      <c r="V55" s="9">
        <f>R55/M55</f>
        <v>3.065722222222222</v>
      </c>
      <c r="W55" s="5" t="n">
        <v>1</v>
      </c>
      <c r="X55" s="12" t="inlineStr">
        <is>
          <t>Price changed on rental date; Relisted 15-90 days after reported lease</t>
        </is>
      </c>
      <c r="Y55">
        <f>IF(F55="","",VALUE(LEFT(F55,4)))</f>
        <v>2026</v>
      </c>
    </row>
    <row r="56">
      <c r="A56" s="5" t="inlineStr">
        <is>
          <t>1182 Broadway, Unit 15A</t>
        </is>
      </c>
      <c r="B56" s="5" t="inlineStr">
        <is>
          <t>15A</t>
        </is>
      </c>
      <c r="C56" s="5" t="inlineStr">
        <is>
          <t>1008301035</t>
        </is>
      </c>
      <c r="D56" s="5" t="inlineStr">
        <is>
          <t>NoMad</t>
        </is>
      </c>
      <c r="E56" s="5" t="inlineStr">
        <is>
          <t>2025-02-26</t>
        </is>
      </c>
      <c r="F56" s="5" t="inlineStr">
        <is>
          <t>2025-02-24</t>
        </is>
      </c>
      <c r="G56" s="5" t="inlineStr">
        <is>
          <t>Listing syndication</t>
        </is>
      </c>
      <c r="H56" s="5" t="inlineStr">
        <is>
          <t>L:1779277152771122553</t>
        </is>
      </c>
      <c r="I56" s="14" t="inlineStr">
        <is>
          <t>listing record</t>
        </is>
      </c>
      <c r="J56" s="5" t="inlineStr">
        <is>
          <t>Unverified</t>
        </is>
      </c>
      <c r="K56" s="5" t="n"/>
      <c r="L56" s="6" t="n">
        <v>16000</v>
      </c>
      <c r="M56" s="6" t="n">
        <v>16000</v>
      </c>
      <c r="N56" s="5" t="inlineStr"/>
      <c r="O56" s="6" t="n">
        <v>1214788</v>
      </c>
      <c r="P56" s="5" t="inlineStr">
        <is>
          <t>FMV</t>
        </is>
      </c>
      <c r="Q56" s="5" t="inlineStr">
        <is>
          <t>4.0%</t>
        </is>
      </c>
      <c r="R56" s="6">
        <f>ROUND(O56*IF(O56&gt;5000000,0.065,IF(O56&gt;3000000,0.0525,0.04)),0)</f>
        <v>48592.0</v>
      </c>
      <c r="S56" s="6">
        <f>R56/12</f>
        <v>4049.3333333333335</v>
      </c>
      <c r="T56" s="6">
        <f>M56+S56</f>
        <v>20049.333333333332</v>
      </c>
      <c r="U56" s="10">
        <f>S56/M56</f>
        <v>0.2530833333333333</v>
      </c>
      <c r="V56" s="9">
        <f>R56/M56</f>
        <v>3.037</v>
      </c>
      <c r="W56" s="5" t="n">
        <v>26</v>
      </c>
      <c r="X56" s="12" t="inlineStr">
        <is>
          <t>Possible unsold sponsor unit (owner holds 26 units)</t>
        </is>
      </c>
      <c r="Y56">
        <f>IF(F56="","",VALUE(LEFT(F56,4)))</f>
        <v>2025</v>
      </c>
    </row>
    <row r="57">
      <c r="A57" s="5" t="inlineStr">
        <is>
          <t>845 United Nations Plaza, Unit 63B</t>
        </is>
      </c>
      <c r="B57" s="5" t="inlineStr">
        <is>
          <t>63B</t>
        </is>
      </c>
      <c r="C57" s="5" t="inlineStr">
        <is>
          <t>1013401228</t>
        </is>
      </c>
      <c r="D57" s="5" t="inlineStr">
        <is>
          <t>Turtle Bay</t>
        </is>
      </c>
      <c r="E57" s="5" t="inlineStr">
        <is>
          <t>2026-02-09</t>
        </is>
      </c>
      <c r="F57" s="5" t="inlineStr">
        <is>
          <t>2026-02-09</t>
        </is>
      </c>
      <c r="G57" s="5" t="inlineStr">
        <is>
          <t>Compass listing</t>
        </is>
      </c>
      <c r="H57" s="5" t="inlineStr">
        <is>
          <t>L:2035083981845531537</t>
        </is>
      </c>
      <c r="I57" s="14" t="inlineStr">
        <is>
          <t>listing record</t>
        </is>
      </c>
      <c r="J57" s="5" t="inlineStr">
        <is>
          <t>Unverified</t>
        </is>
      </c>
      <c r="K57" s="5" t="n"/>
      <c r="L57" s="6" t="n">
        <v>22000</v>
      </c>
      <c r="M57" s="6" t="n">
        <v>20000</v>
      </c>
      <c r="N57" s="15" t="inlineStr">
        <is>
          <t>YES</t>
        </is>
      </c>
      <c r="O57" s="6" t="n">
        <v>1509015</v>
      </c>
      <c r="P57" s="5" t="inlineStr">
        <is>
          <t>FMV</t>
        </is>
      </c>
      <c r="Q57" s="5" t="inlineStr">
        <is>
          <t>4.0%</t>
        </is>
      </c>
      <c r="R57" s="6">
        <f>ROUND(O57*IF(O57&gt;5000000,0.065,IF(O57&gt;3000000,0.0525,0.04)),0)</f>
        <v>60361.0</v>
      </c>
      <c r="S57" s="6">
        <f>R57/12</f>
        <v>5030.083333333333</v>
      </c>
      <c r="T57" s="6">
        <f>M57+S57</f>
        <v>25030.083333333332</v>
      </c>
      <c r="U57" s="10">
        <f>S57/M57</f>
        <v>0.25150416666666664</v>
      </c>
      <c r="V57" s="9">
        <f>R57/M57</f>
        <v>3.01805</v>
      </c>
      <c r="W57" s="5" t="n">
        <v>1</v>
      </c>
      <c r="X57" s="12" t="inlineStr">
        <is>
          <t>Price changed on rental date</t>
        </is>
      </c>
      <c r="Y57">
        <f>IF(F57="","",VALUE(LEFT(F57,4)))</f>
        <v>2026</v>
      </c>
    </row>
    <row r="58">
      <c r="A58" s="5" t="inlineStr">
        <is>
          <t>438 East 12th Street, Unit PHH</t>
        </is>
      </c>
      <c r="B58" s="5" t="inlineStr">
        <is>
          <t>PHH</t>
        </is>
      </c>
      <c r="C58" s="5" t="inlineStr">
        <is>
          <t>1004391089</t>
        </is>
      </c>
      <c r="D58" s="5" t="inlineStr">
        <is>
          <t>East Village</t>
        </is>
      </c>
      <c r="E58" s="5" t="inlineStr">
        <is>
          <t>2025-01-28</t>
        </is>
      </c>
      <c r="F58" s="5" t="inlineStr">
        <is>
          <t>2025-01-29</t>
        </is>
      </c>
      <c r="G58" s="5" t="inlineStr">
        <is>
          <t>Listing syndication</t>
        </is>
      </c>
      <c r="H58" s="5" t="inlineStr">
        <is>
          <t>L:1524692679745961489</t>
        </is>
      </c>
      <c r="I58" s="14" t="inlineStr">
        <is>
          <t>listing record</t>
        </is>
      </c>
      <c r="J58" s="5" t="inlineStr">
        <is>
          <t>Unverified</t>
        </is>
      </c>
      <c r="K58" s="5" t="inlineStr">
        <is>
          <t>YES</t>
        </is>
      </c>
      <c r="L58" s="6" t="n">
        <v>16500</v>
      </c>
      <c r="M58" s="6" t="n">
        <v>14900</v>
      </c>
      <c r="N58" s="15" t="inlineStr">
        <is>
          <t>YES</t>
        </is>
      </c>
      <c r="O58" s="6" t="n">
        <v>1122520</v>
      </c>
      <c r="P58" s="5" t="inlineStr">
        <is>
          <t>FMV</t>
        </is>
      </c>
      <c r="Q58" s="5" t="inlineStr">
        <is>
          <t>4.0%</t>
        </is>
      </c>
      <c r="R58" s="6">
        <f>ROUND(O58*IF(O58&gt;5000000,0.065,IF(O58&gt;3000000,0.0525,0.04)),0)</f>
        <v>44901.0</v>
      </c>
      <c r="S58" s="6">
        <f>R58/12</f>
        <v>3741.75</v>
      </c>
      <c r="T58" s="6">
        <f>M58+S58</f>
        <v>18641.75</v>
      </c>
      <c r="U58" s="10">
        <f>S58/M58</f>
        <v>0.2511241610738255</v>
      </c>
      <c r="V58" s="9">
        <f>R58/M58</f>
        <v>3.013489932885906</v>
      </c>
      <c r="W58" s="5" t="n">
        <v>1</v>
      </c>
      <c r="X58" s="12" t="inlineStr">
        <is>
          <t>Price changed on rental date; Relisted 15-90 days after reported lease</t>
        </is>
      </c>
      <c r="Y58">
        <f>IF(F58="","",VALUE(LEFT(F58,4)))</f>
        <v>2025</v>
      </c>
    </row>
    <row r="59">
      <c r="A59" s="5" t="inlineStr">
        <is>
          <t>133 West 22nd Street, Unit PHB</t>
        </is>
      </c>
      <c r="B59" s="5" t="inlineStr">
        <is>
          <t>PHB</t>
        </is>
      </c>
      <c r="C59" s="5" t="inlineStr">
        <is>
          <t>1007981524</t>
        </is>
      </c>
      <c r="D59" s="5" t="inlineStr">
        <is>
          <t>Chelsea</t>
        </is>
      </c>
      <c r="E59" s="5" t="inlineStr">
        <is>
          <t>2024-12-21</t>
        </is>
      </c>
      <c r="F59" s="5" t="inlineStr">
        <is>
          <t>2025-01-29</t>
        </is>
      </c>
      <c r="G59" s="5" t="inlineStr">
        <is>
          <t>Listing syndication</t>
        </is>
      </c>
      <c r="H59" s="5" t="inlineStr">
        <is>
          <t>L:1724184221466709897</t>
        </is>
      </c>
      <c r="I59" s="14" t="inlineStr">
        <is>
          <t>listing record</t>
        </is>
      </c>
      <c r="J59" s="5" t="inlineStr">
        <is>
          <t>Unverified</t>
        </is>
      </c>
      <c r="K59" s="5" t="n"/>
      <c r="L59" s="6" t="n">
        <v>20000</v>
      </c>
      <c r="M59" s="6" t="n">
        <v>18500</v>
      </c>
      <c r="N59" s="15" t="inlineStr">
        <is>
          <t>YES</t>
        </is>
      </c>
      <c r="O59" s="6" t="n">
        <v>1389273</v>
      </c>
      <c r="P59" s="5" t="inlineStr">
        <is>
          <t>FMV</t>
        </is>
      </c>
      <c r="Q59" s="5" t="inlineStr">
        <is>
          <t>4.0%</t>
        </is>
      </c>
      <c r="R59" s="6">
        <f>ROUND(O59*IF(O59&gt;5000000,0.065,IF(O59&gt;3000000,0.0525,0.04)),0)</f>
        <v>55571.0</v>
      </c>
      <c r="S59" s="6">
        <f>R59/12</f>
        <v>4630.916666666667</v>
      </c>
      <c r="T59" s="6">
        <f>M59+S59</f>
        <v>23130.916666666668</v>
      </c>
      <c r="U59" s="10">
        <f>S59/M59</f>
        <v>0.2503198198198198</v>
      </c>
      <c r="V59" s="9">
        <f>R59/M59</f>
        <v>3.0038378378378376</v>
      </c>
      <c r="W59" s="5" t="n">
        <v>1</v>
      </c>
      <c r="X59" s="12" t="inlineStr">
        <is>
          <t>Price changed on rental date</t>
        </is>
      </c>
      <c r="Y59">
        <f>IF(F59="","",VALUE(LEFT(F59,4)))</f>
        <v>2025</v>
      </c>
    </row>
    <row r="60">
      <c r="A60" s="5" t="inlineStr">
        <is>
          <t>60 Warren Street, Unit 4</t>
        </is>
      </c>
      <c r="B60" s="5" t="inlineStr">
        <is>
          <t>4</t>
        </is>
      </c>
      <c r="C60" s="5" t="inlineStr">
        <is>
          <t>1001361204</t>
        </is>
      </c>
      <c r="D60" s="5" t="inlineStr">
        <is>
          <t>TriBeCa</t>
        </is>
      </c>
      <c r="E60" s="5" t="inlineStr">
        <is>
          <t>2025-06-10</t>
        </is>
      </c>
      <c r="F60" s="5" t="inlineStr">
        <is>
          <t>2025-06-16</t>
        </is>
      </c>
      <c r="G60" s="5" t="inlineStr">
        <is>
          <t>Listing syndication</t>
        </is>
      </c>
      <c r="H60" s="5" t="inlineStr">
        <is>
          <t>L:1856006862570765433</t>
        </is>
      </c>
      <c r="I60" s="14" t="inlineStr">
        <is>
          <t>listing record</t>
        </is>
      </c>
      <c r="J60" s="5" t="inlineStr">
        <is>
          <t>Unverified</t>
        </is>
      </c>
      <c r="K60" s="5" t="inlineStr">
        <is>
          <t>YES</t>
        </is>
      </c>
      <c r="L60" s="6" t="n"/>
      <c r="M60" s="6" t="n">
        <v>30000</v>
      </c>
      <c r="N60" s="5" t="inlineStr"/>
      <c r="O60" s="6" t="n">
        <v>2246502</v>
      </c>
      <c r="P60" s="5" t="inlineStr">
        <is>
          <t>FMV</t>
        </is>
      </c>
      <c r="Q60" s="5" t="inlineStr">
        <is>
          <t>4.0%</t>
        </is>
      </c>
      <c r="R60" s="6">
        <f>ROUND(O60*IF(O60&gt;5000000,0.065,IF(O60&gt;3000000,0.0525,0.04)),0)</f>
        <v>89860.0</v>
      </c>
      <c r="S60" s="6">
        <f>R60/12</f>
        <v>7488.333333333333</v>
      </c>
      <c r="T60" s="6">
        <f>M60+S60</f>
        <v>37488.333333333336</v>
      </c>
      <c r="U60" s="10">
        <f>S60/M60</f>
        <v>0.2496111111111111</v>
      </c>
      <c r="V60" s="9">
        <f>R60/M60</f>
        <v>2.9953333333333334</v>
      </c>
      <c r="W60" s="5" t="n">
        <v>1</v>
      </c>
      <c r="X60" s="12" t="inlineStr">
        <is>
          <t>Relisted 15-90 days after reported lease</t>
        </is>
      </c>
      <c r="Y60">
        <f>IF(F60="","",VALUE(LEFT(F60,4)))</f>
        <v>2025</v>
      </c>
    </row>
    <row r="61">
      <c r="A61" s="5" t="inlineStr">
        <is>
          <t>1 Central Park West, Unit PH52B</t>
        </is>
      </c>
      <c r="B61" s="5" t="inlineStr">
        <is>
          <t>PH52B</t>
        </is>
      </c>
      <c r="C61" s="5" t="inlineStr">
        <is>
          <t>1011131543</t>
        </is>
      </c>
      <c r="D61" s="5" t="inlineStr">
        <is>
          <t>Upper West Side</t>
        </is>
      </c>
      <c r="E61" s="5" t="inlineStr">
        <is>
          <t>2025-03-14</t>
        </is>
      </c>
      <c r="F61" s="5" t="inlineStr">
        <is>
          <t>2025-03-31</t>
        </is>
      </c>
      <c r="G61" s="5" t="inlineStr">
        <is>
          <t>Listing syndication</t>
        </is>
      </c>
      <c r="H61" s="5" t="inlineStr">
        <is>
          <t>L:1748072465568099641</t>
        </is>
      </c>
      <c r="I61" s="14" t="inlineStr">
        <is>
          <t>listing record</t>
        </is>
      </c>
      <c r="J61" s="5" t="inlineStr">
        <is>
          <t>Unverified</t>
        </is>
      </c>
      <c r="K61" s="5" t="n"/>
      <c r="L61" s="6" t="n">
        <v>55000</v>
      </c>
      <c r="M61" s="6" t="n">
        <v>55000</v>
      </c>
      <c r="N61" s="5" t="inlineStr"/>
      <c r="O61" s="6" t="n">
        <v>3134802</v>
      </c>
      <c r="P61" s="5" t="inlineStr">
        <is>
          <t>FMV</t>
        </is>
      </c>
      <c r="Q61" s="5" t="inlineStr">
        <is>
          <t>5.25%</t>
        </is>
      </c>
      <c r="R61" s="6">
        <f>ROUND(O61*IF(O61&gt;5000000,0.065,IF(O61&gt;3000000,0.0525,0.04)),0)</f>
        <v>164577.0</v>
      </c>
      <c r="S61" s="6">
        <f>R61/12</f>
        <v>13714.75</v>
      </c>
      <c r="T61" s="6">
        <f>M61+S61</f>
        <v>68714.75</v>
      </c>
      <c r="U61" s="10">
        <f>S61/M61</f>
        <v>0.24935909090909092</v>
      </c>
      <c r="V61" s="9">
        <f>R61/M61</f>
        <v>2.992309090909091</v>
      </c>
      <c r="W61" s="5" t="n">
        <v>1</v>
      </c>
      <c r="X61" s="5" t="inlineStr"/>
      <c r="Y61">
        <f>IF(F61="","",VALUE(LEFT(F61,4)))</f>
        <v>2025</v>
      </c>
    </row>
    <row r="62">
      <c r="A62" s="5" t="inlineStr">
        <is>
          <t>346 West 22nd Street, Unit 2</t>
        </is>
      </c>
      <c r="B62" s="5" t="inlineStr">
        <is>
          <t>2</t>
        </is>
      </c>
      <c r="C62" s="5" t="inlineStr">
        <is>
          <t>1007451002</t>
        </is>
      </c>
      <c r="D62" s="5" t="inlineStr">
        <is>
          <t>Chelsea</t>
        </is>
      </c>
      <c r="E62" s="5" t="n"/>
      <c r="F62" s="5" t="inlineStr">
        <is>
          <t>2025-10-22</t>
        </is>
      </c>
      <c r="G62" s="5" t="inlineStr">
        <is>
          <t>Listing syndication</t>
        </is>
      </c>
      <c r="H62" s="5" t="inlineStr">
        <is>
          <t>L:1906583809918967793</t>
        </is>
      </c>
      <c r="I62" s="14" t="inlineStr">
        <is>
          <t>listing record</t>
        </is>
      </c>
      <c r="J62" s="5" t="inlineStr">
        <is>
          <t>Unverified</t>
        </is>
      </c>
      <c r="K62" s="5" t="n"/>
      <c r="L62" s="6" t="n">
        <v>16750</v>
      </c>
      <c r="M62" s="6" t="n">
        <v>14160</v>
      </c>
      <c r="N62" s="15" t="inlineStr">
        <is>
          <t>YES</t>
        </is>
      </c>
      <c r="O62" s="6" t="n">
        <v>1033456</v>
      </c>
      <c r="P62" s="5" t="inlineStr">
        <is>
          <t>FMV</t>
        </is>
      </c>
      <c r="Q62" s="5" t="inlineStr">
        <is>
          <t>4.0%</t>
        </is>
      </c>
      <c r="R62" s="6">
        <f>ROUND(O62*IF(O62&gt;5000000,0.065,IF(O62&gt;3000000,0.0525,0.04)),0)</f>
        <v>41338.0</v>
      </c>
      <c r="S62" s="6">
        <f>R62/12</f>
        <v>3444.8333333333335</v>
      </c>
      <c r="T62" s="6">
        <f>M62+S62</f>
        <v>17604.833333333332</v>
      </c>
      <c r="U62" s="10">
        <f>S62/M62</f>
        <v>0.24327919020715633</v>
      </c>
      <c r="V62" s="9">
        <f>R62/M62</f>
        <v>2.9193502824858757</v>
      </c>
      <c r="W62" s="5" t="n">
        <v>1</v>
      </c>
      <c r="X62" s="12" t="inlineStr">
        <is>
          <t>Price changed on rental date</t>
        </is>
      </c>
      <c r="Y62">
        <f>IF(F62="","",VALUE(LEFT(F62,4)))</f>
        <v>2025</v>
      </c>
    </row>
    <row r="63">
      <c r="A63" s="5" t="inlineStr">
        <is>
          <t>1 Wall Street, Unit 903</t>
        </is>
      </c>
      <c r="B63" s="5" t="inlineStr">
        <is>
          <t>903</t>
        </is>
      </c>
      <c r="C63" s="5" t="inlineStr">
        <is>
          <t>1000231091</t>
        </is>
      </c>
      <c r="D63" s="5" t="inlineStr">
        <is>
          <t>Financial District</t>
        </is>
      </c>
      <c r="E63" s="5" t="inlineStr">
        <is>
          <t>2025-02-27</t>
        </is>
      </c>
      <c r="F63" s="5" t="inlineStr">
        <is>
          <t>2025-02-27</t>
        </is>
      </c>
      <c r="G63" s="5" t="inlineStr">
        <is>
          <t>Listing syndication</t>
        </is>
      </c>
      <c r="H63" s="5" t="inlineStr">
        <is>
          <t>L:1742484466867466281</t>
        </is>
      </c>
      <c r="I63" s="14" t="inlineStr">
        <is>
          <t>listing record</t>
        </is>
      </c>
      <c r="J63" s="5" t="inlineStr">
        <is>
          <t>Unverified</t>
        </is>
      </c>
      <c r="K63" s="5" t="n"/>
      <c r="L63" s="6" t="n">
        <v>14850</v>
      </c>
      <c r="M63" s="6" t="n">
        <v>14850</v>
      </c>
      <c r="N63" s="5" t="inlineStr"/>
      <c r="O63" s="6" t="n">
        <v>1084507</v>
      </c>
      <c r="P63" s="5" t="inlineStr">
        <is>
          <t>FMV</t>
        </is>
      </c>
      <c r="Q63" s="5" t="inlineStr">
        <is>
          <t>4.0%</t>
        </is>
      </c>
      <c r="R63" s="6">
        <f>ROUND(O63*IF(O63&gt;5000000,0.065,IF(O63&gt;3000000,0.0525,0.04)),0)</f>
        <v>43380.0</v>
      </c>
      <c r="S63" s="6">
        <f>R63/12</f>
        <v>3615.0</v>
      </c>
      <c r="T63" s="6">
        <f>M63+S63</f>
        <v>18465.0</v>
      </c>
      <c r="U63" s="10">
        <f>S63/M63</f>
        <v>0.24343434343434345</v>
      </c>
      <c r="V63" s="9">
        <f>R63/M63</f>
        <v>2.9212121212121214</v>
      </c>
      <c r="W63" s="5" t="n">
        <v>410</v>
      </c>
      <c r="X63" s="12" t="inlineStr">
        <is>
          <t>Possible unsold sponsor unit (owner holds 410 units)</t>
        </is>
      </c>
      <c r="Y63">
        <f>IF(F63="","",VALUE(LEFT(F63,4)))</f>
        <v>2025</v>
      </c>
    </row>
    <row r="64">
      <c r="A64" s="5" t="inlineStr">
        <is>
          <t>845 United Nations Plaza, Unit 78C</t>
        </is>
      </c>
      <c r="B64" s="5" t="inlineStr">
        <is>
          <t>78C</t>
        </is>
      </c>
      <c r="C64" s="5" t="inlineStr">
        <is>
          <t>1013401353</t>
        </is>
      </c>
      <c r="D64" s="5" t="inlineStr">
        <is>
          <t>Turtle Bay</t>
        </is>
      </c>
      <c r="E64" s="5" t="inlineStr">
        <is>
          <t>2025-02-19</t>
        </is>
      </c>
      <c r="F64" s="5" t="inlineStr">
        <is>
          <t>2025-02-20</t>
        </is>
      </c>
      <c r="G64" s="5" t="inlineStr">
        <is>
          <t>Listing syndication</t>
        </is>
      </c>
      <c r="H64" s="5" t="inlineStr">
        <is>
          <t>L:1679716969352665897</t>
        </is>
      </c>
      <c r="I64" s="14" t="inlineStr">
        <is>
          <t>listing record</t>
        </is>
      </c>
      <c r="J64" s="5" t="inlineStr">
        <is>
          <t>Unverified</t>
        </is>
      </c>
      <c r="K64" s="5" t="n"/>
      <c r="L64" s="6" t="n">
        <v>22000</v>
      </c>
      <c r="M64" s="6" t="n">
        <v>24000</v>
      </c>
      <c r="N64" s="15" t="inlineStr">
        <is>
          <t>YES</t>
        </is>
      </c>
      <c r="O64" s="6" t="n">
        <v>1751794</v>
      </c>
      <c r="P64" s="5" t="inlineStr">
        <is>
          <t>FMV</t>
        </is>
      </c>
      <c r="Q64" s="5" t="inlineStr">
        <is>
          <t>4.0%</t>
        </is>
      </c>
      <c r="R64" s="6">
        <f>ROUND(O64*IF(O64&gt;5000000,0.065,IF(O64&gt;3000000,0.0525,0.04)),0)</f>
        <v>70072.0</v>
      </c>
      <c r="S64" s="6">
        <f>R64/12</f>
        <v>5839.333333333333</v>
      </c>
      <c r="T64" s="6">
        <f>M64+S64</f>
        <v>29839.333333333332</v>
      </c>
      <c r="U64" s="10">
        <f>S64/M64</f>
        <v>0.24330555555555555</v>
      </c>
      <c r="V64" s="9">
        <f>R64/M64</f>
        <v>2.9196666666666666</v>
      </c>
      <c r="W64" s="5" t="n">
        <v>1</v>
      </c>
      <c r="X64" s="12" t="inlineStr">
        <is>
          <t>Reported rent above last ask ($22,000 to $24,000); Price changed on rental date</t>
        </is>
      </c>
      <c r="Y64">
        <f>IF(F64="","",VALUE(LEFT(F64,4)))</f>
        <v>2025</v>
      </c>
    </row>
    <row r="65">
      <c r="A65" s="5" t="inlineStr">
        <is>
          <t>318 East 81st Street, Unit 5</t>
        </is>
      </c>
      <c r="B65" s="5" t="inlineStr">
        <is>
          <t>5</t>
        </is>
      </c>
      <c r="C65" s="5" t="inlineStr">
        <is>
          <t>1015431505</t>
        </is>
      </c>
      <c r="D65" s="5" t="inlineStr">
        <is>
          <t>Upper East Side</t>
        </is>
      </c>
      <c r="E65" s="5" t="inlineStr">
        <is>
          <t>2025-07-31</t>
        </is>
      </c>
      <c r="F65" s="5" t="inlineStr">
        <is>
          <t>2025-08-14</t>
        </is>
      </c>
      <c r="G65" s="5" t="inlineStr">
        <is>
          <t>Listing syndication</t>
        </is>
      </c>
      <c r="H65" s="5" t="inlineStr">
        <is>
          <t>L:1838734527489849793</t>
        </is>
      </c>
      <c r="I65" s="14" t="inlineStr">
        <is>
          <t>listing record</t>
        </is>
      </c>
      <c r="J65" s="5" t="inlineStr">
        <is>
          <t>Unverified</t>
        </is>
      </c>
      <c r="K65" s="5" t="n"/>
      <c r="L65" s="6" t="n">
        <v>17000</v>
      </c>
      <c r="M65" s="6" t="n">
        <v>15750</v>
      </c>
      <c r="N65" s="15" t="inlineStr">
        <is>
          <t>YES</t>
        </is>
      </c>
      <c r="O65" s="6" t="n">
        <v>1143057</v>
      </c>
      <c r="P65" s="5" t="inlineStr">
        <is>
          <t>FMV</t>
        </is>
      </c>
      <c r="Q65" s="5" t="inlineStr">
        <is>
          <t>4.0%</t>
        </is>
      </c>
      <c r="R65" s="6">
        <f>ROUND(O65*IF(O65&gt;5000000,0.065,IF(O65&gt;3000000,0.0525,0.04)),0)</f>
        <v>45722.0</v>
      </c>
      <c r="S65" s="6">
        <f>R65/12</f>
        <v>3810.1666666666665</v>
      </c>
      <c r="T65" s="6">
        <f>M65+S65</f>
        <v>19560.166666666668</v>
      </c>
      <c r="U65" s="10">
        <f>S65/M65</f>
        <v>0.24191534391534392</v>
      </c>
      <c r="V65" s="9">
        <f>R65/M65</f>
        <v>2.902984126984127</v>
      </c>
      <c r="W65" s="5" t="n">
        <v>1</v>
      </c>
      <c r="X65" s="12" t="inlineStr">
        <is>
          <t>Price changed on rental date</t>
        </is>
      </c>
      <c r="Y65">
        <f>IF(F65="","",VALUE(LEFT(F65,4)))</f>
        <v>2025</v>
      </c>
    </row>
    <row r="66">
      <c r="A66" s="5" t="inlineStr">
        <is>
          <t>502 Park Avenue, Unit PH22</t>
        </is>
      </c>
      <c r="B66" s="5" t="inlineStr">
        <is>
          <t>PH22</t>
        </is>
      </c>
      <c r="C66" s="5" t="inlineStr">
        <is>
          <t>1013741253</t>
        </is>
      </c>
      <c r="D66" s="5" t="inlineStr">
        <is>
          <t>Upper East Side</t>
        </is>
      </c>
      <c r="E66" s="5" t="inlineStr">
        <is>
          <t>2025-12-09</t>
        </is>
      </c>
      <c r="F66" s="5" t="inlineStr">
        <is>
          <t>2025-12-15</t>
        </is>
      </c>
      <c r="G66" s="5" t="inlineStr">
        <is>
          <t>Listing syndication</t>
        </is>
      </c>
      <c r="H66" s="5" t="inlineStr">
        <is>
          <t>L:1925727596858103505</t>
        </is>
      </c>
      <c r="I66" s="14" t="inlineStr">
        <is>
          <t>listing record</t>
        </is>
      </c>
      <c r="J66" s="5" t="inlineStr">
        <is>
          <t>Unverified</t>
        </is>
      </c>
      <c r="K66" s="5" t="n"/>
      <c r="L66" s="6" t="n">
        <v>75000</v>
      </c>
      <c r="M66" s="6" t="n">
        <v>65000</v>
      </c>
      <c r="N66" s="15" t="inlineStr">
        <is>
          <t>YES</t>
        </is>
      </c>
      <c r="O66" s="6" t="n">
        <v>3565186</v>
      </c>
      <c r="P66" s="5" t="inlineStr">
        <is>
          <t>FMV</t>
        </is>
      </c>
      <c r="Q66" s="5" t="inlineStr">
        <is>
          <t>5.25%</t>
        </is>
      </c>
      <c r="R66" s="6">
        <f>ROUND(O66*IF(O66&gt;5000000,0.065,IF(O66&gt;3000000,0.0525,0.04)),0)</f>
        <v>187172.0</v>
      </c>
      <c r="S66" s="6">
        <f>R66/12</f>
        <v>15597.666666666666</v>
      </c>
      <c r="T66" s="6">
        <f>M66+S66</f>
        <v>80597.66666666667</v>
      </c>
      <c r="U66" s="10">
        <f>S66/M66</f>
        <v>0.23996410256410255</v>
      </c>
      <c r="V66" s="9">
        <f>R66/M66</f>
        <v>2.879569230769231</v>
      </c>
      <c r="W66" s="5" t="n">
        <v>1</v>
      </c>
      <c r="X66" s="12" t="inlineStr">
        <is>
          <t>Price changed on rental date</t>
        </is>
      </c>
      <c r="Y66">
        <f>IF(F66="","",VALUE(LEFT(F66,4)))</f>
        <v>2025</v>
      </c>
    </row>
    <row r="67">
      <c r="A67" s="5" t="inlineStr">
        <is>
          <t>240 Riverside Boulevard, Unit 22BC</t>
        </is>
      </c>
      <c r="B67" s="5" t="inlineStr">
        <is>
          <t>22BC</t>
        </is>
      </c>
      <c r="C67" s="5" t="inlineStr">
        <is>
          <t>1011712147</t>
        </is>
      </c>
      <c r="D67" s="5" t="inlineStr">
        <is>
          <t>Upper West Side</t>
        </is>
      </c>
      <c r="E67" s="5" t="inlineStr">
        <is>
          <t>2025-12-18</t>
        </is>
      </c>
      <c r="F67" s="5" t="inlineStr">
        <is>
          <t>2026-01-30</t>
        </is>
      </c>
      <c r="G67" s="5" t="inlineStr">
        <is>
          <t>Listing syndication</t>
        </is>
      </c>
      <c r="H67" s="5" t="inlineStr">
        <is>
          <t>L:1928428247926469913</t>
        </is>
      </c>
      <c r="I67" s="14" t="inlineStr">
        <is>
          <t>listing record</t>
        </is>
      </c>
      <c r="J67" s="5" t="inlineStr">
        <is>
          <t>Unverified</t>
        </is>
      </c>
      <c r="K67" s="5" t="n"/>
      <c r="L67" s="6" t="n">
        <v>30000</v>
      </c>
      <c r="M67" s="6" t="n">
        <v>23000</v>
      </c>
      <c r="N67" s="15" t="inlineStr">
        <is>
          <t>YES</t>
        </is>
      </c>
      <c r="O67" s="6" t="n">
        <v>1656661</v>
      </c>
      <c r="P67" s="5" t="inlineStr">
        <is>
          <t>FMV</t>
        </is>
      </c>
      <c r="Q67" s="5" t="inlineStr">
        <is>
          <t>4.0%</t>
        </is>
      </c>
      <c r="R67" s="6">
        <f>ROUND(O67*IF(O67&gt;5000000,0.065,IF(O67&gt;3000000,0.0525,0.04)),0)</f>
        <v>66266.0</v>
      </c>
      <c r="S67" s="6">
        <f>R67/12</f>
        <v>5522.166666666667</v>
      </c>
      <c r="T67" s="6">
        <f>M67+S67</f>
        <v>28522.166666666668</v>
      </c>
      <c r="U67" s="10">
        <f>S67/M67</f>
        <v>0.24009420289855074</v>
      </c>
      <c r="V67" s="9">
        <f>R67/M67</f>
        <v>2.8811304347826088</v>
      </c>
      <c r="W67" s="5" t="n">
        <v>1</v>
      </c>
      <c r="X67" s="12" t="inlineStr">
        <is>
          <t>Price changed on rental date</t>
        </is>
      </c>
      <c r="Y67">
        <f>IF(F67="","",VALUE(LEFT(F67,4)))</f>
        <v>2026</v>
      </c>
    </row>
    <row r="68">
      <c r="A68" s="5" t="inlineStr">
        <is>
          <t>70 Greene Street, Unit 2</t>
        </is>
      </c>
      <c r="B68" s="5" t="inlineStr">
        <is>
          <t>2</t>
        </is>
      </c>
      <c r="C68" s="5" t="inlineStr">
        <is>
          <t>1004851202</t>
        </is>
      </c>
      <c r="D68" s="5" t="inlineStr">
        <is>
          <t>SoHo</t>
        </is>
      </c>
      <c r="E68" s="5" t="inlineStr">
        <is>
          <t>2025-10-06</t>
        </is>
      </c>
      <c r="F68" s="5" t="inlineStr">
        <is>
          <t>2025-10-06</t>
        </is>
      </c>
      <c r="G68" s="5" t="inlineStr">
        <is>
          <t>Listing syndication</t>
        </is>
      </c>
      <c r="H68" s="5" t="inlineStr">
        <is>
          <t>L:1918424889450397217</t>
        </is>
      </c>
      <c r="I68" s="14" t="inlineStr">
        <is>
          <t>listing record</t>
        </is>
      </c>
      <c r="J68" s="5" t="inlineStr">
        <is>
          <t>Unverified</t>
        </is>
      </c>
      <c r="K68" s="5" t="n"/>
      <c r="L68" s="6" t="n">
        <v>21000</v>
      </c>
      <c r="M68" s="6" t="n">
        <v>21000</v>
      </c>
      <c r="N68" s="5" t="inlineStr"/>
      <c r="O68" s="6" t="n">
        <v>1508196</v>
      </c>
      <c r="P68" s="5" t="inlineStr">
        <is>
          <t>FMV</t>
        </is>
      </c>
      <c r="Q68" s="5" t="inlineStr">
        <is>
          <t>4.0%</t>
        </is>
      </c>
      <c r="R68" s="6">
        <f>ROUND(O68*IF(O68&gt;5000000,0.065,IF(O68&gt;3000000,0.0525,0.04)),0)</f>
        <v>60328.0</v>
      </c>
      <c r="S68" s="6">
        <f>R68/12</f>
        <v>5027.333333333333</v>
      </c>
      <c r="T68" s="6">
        <f>M68+S68</f>
        <v>26027.333333333332</v>
      </c>
      <c r="U68" s="10">
        <f>S68/M68</f>
        <v>0.23939682539682539</v>
      </c>
      <c r="V68" s="9">
        <f>R68/M68</f>
        <v>2.8727619047619046</v>
      </c>
      <c r="W68" s="5" t="n">
        <v>1</v>
      </c>
      <c r="X68" s="5" t="inlineStr"/>
      <c r="Y68">
        <f>IF(F68="","",VALUE(LEFT(F68,4)))</f>
        <v>2025</v>
      </c>
    </row>
    <row r="69">
      <c r="A69" s="5" t="inlineStr">
        <is>
          <t>16 East 84th Street, Unit 4AB</t>
        </is>
      </c>
      <c r="B69" s="5" t="inlineStr">
        <is>
          <t>4AB</t>
        </is>
      </c>
      <c r="C69" s="5" t="inlineStr">
        <is>
          <t>1014951106</t>
        </is>
      </c>
      <c r="D69" s="5" t="inlineStr">
        <is>
          <t>Upper East Side</t>
        </is>
      </c>
      <c r="E69" s="5" t="inlineStr">
        <is>
          <t>2026-04-07</t>
        </is>
      </c>
      <c r="F69" s="5" t="inlineStr">
        <is>
          <t>2026-04-13</t>
        </is>
      </c>
      <c r="G69" s="5" t="inlineStr">
        <is>
          <t>Listing syndication</t>
        </is>
      </c>
      <c r="H69" s="5" t="inlineStr">
        <is>
          <t>L:1871279911805614185</t>
        </is>
      </c>
      <c r="I69" s="14" t="inlineStr">
        <is>
          <t>listing record</t>
        </is>
      </c>
      <c r="J69" s="5" t="inlineStr">
        <is>
          <t>Unverified</t>
        </is>
      </c>
      <c r="K69" s="5" t="inlineStr">
        <is>
          <t>YES</t>
        </is>
      </c>
      <c r="L69" s="6" t="n">
        <v>25000</v>
      </c>
      <c r="M69" s="6" t="n">
        <v>18000</v>
      </c>
      <c r="N69" s="15" t="inlineStr">
        <is>
          <t>YES</t>
        </is>
      </c>
      <c r="O69" s="6" t="n">
        <v>1286892</v>
      </c>
      <c r="P69" s="5" t="inlineStr">
        <is>
          <t>FMV</t>
        </is>
      </c>
      <c r="Q69" s="5" t="inlineStr">
        <is>
          <t>4.0%</t>
        </is>
      </c>
      <c r="R69" s="6">
        <f>ROUND(O69*IF(O69&gt;5000000,0.065,IF(O69&gt;3000000,0.0525,0.04)),0)</f>
        <v>51476.0</v>
      </c>
      <c r="S69" s="6">
        <f>R69/12</f>
        <v>4289.666666666667</v>
      </c>
      <c r="T69" s="6">
        <f>M69+S69</f>
        <v>22289.666666666668</v>
      </c>
      <c r="U69" s="10">
        <f>S69/M69</f>
        <v>0.23831481481481484</v>
      </c>
      <c r="V69" s="9">
        <f>R69/M69</f>
        <v>2.859777777777778</v>
      </c>
      <c r="W69" s="5" t="n">
        <v>2</v>
      </c>
      <c r="X69" s="12" t="inlineStr">
        <is>
          <t>Price changed on rental date; Relisted 15-90 days after reported lease</t>
        </is>
      </c>
      <c r="Y69">
        <f>IF(F69="","",VALUE(LEFT(F69,4)))</f>
        <v>2026</v>
      </c>
    </row>
    <row r="70">
      <c r="A70" s="5" t="inlineStr">
        <is>
          <t>350 West Broadway, Unit 7</t>
        </is>
      </c>
      <c r="B70" s="5" t="inlineStr">
        <is>
          <t>7</t>
        </is>
      </c>
      <c r="C70" s="5" t="inlineStr">
        <is>
          <t>1004761106</t>
        </is>
      </c>
      <c r="D70" s="5" t="inlineStr">
        <is>
          <t>SoHo</t>
        </is>
      </c>
      <c r="E70" s="5" t="inlineStr">
        <is>
          <t>2026-08-05</t>
        </is>
      </c>
      <c r="F70" s="5" t="inlineStr">
        <is>
          <t>2026-08-25</t>
        </is>
      </c>
      <c r="G70" s="5" t="inlineStr">
        <is>
          <t>Compass listing</t>
        </is>
      </c>
      <c r="H70" s="5" t="inlineStr">
        <is>
          <t>L:2153896090300508225</t>
        </is>
      </c>
      <c r="I70" s="14" t="inlineStr">
        <is>
          <t>listing record</t>
        </is>
      </c>
      <c r="J70" s="5" t="inlineStr">
        <is>
          <t>Unverified</t>
        </is>
      </c>
      <c r="K70" s="5" t="n"/>
      <c r="L70" s="6" t="n">
        <v>30000</v>
      </c>
      <c r="M70" s="6" t="n">
        <v>32000</v>
      </c>
      <c r="N70" s="15" t="inlineStr">
        <is>
          <t>YES</t>
        </is>
      </c>
      <c r="O70" s="6" t="n">
        <v>2272245</v>
      </c>
      <c r="P70" s="5" t="inlineStr">
        <is>
          <t>FMV</t>
        </is>
      </c>
      <c r="Q70" s="5" t="inlineStr">
        <is>
          <t>4.0%</t>
        </is>
      </c>
      <c r="R70" s="6">
        <f>ROUND(O70*IF(O70&gt;5000000,0.065,IF(O70&gt;3000000,0.0525,0.04)),0)</f>
        <v>90890.0</v>
      </c>
      <c r="S70" s="6">
        <f>R70/12</f>
        <v>7574.166666666667</v>
      </c>
      <c r="T70" s="6">
        <f>M70+S70</f>
        <v>39574.166666666664</v>
      </c>
      <c r="U70" s="10">
        <f>S70/M70</f>
        <v>0.23669270833333333</v>
      </c>
      <c r="V70" s="9">
        <f>R70/M70</f>
        <v>2.8403125</v>
      </c>
      <c r="W70" s="5" t="n">
        <v>1</v>
      </c>
      <c r="X70" s="12" t="inlineStr">
        <is>
          <t>Reported rent above last ask ($30,000 to $32,000); Price changed on rental date</t>
        </is>
      </c>
      <c r="Y70">
        <f>IF(F70="","",VALUE(LEFT(F70,4)))</f>
        <v>2026</v>
      </c>
    </row>
    <row r="71">
      <c r="A71" s="5" t="inlineStr">
        <is>
          <t>35 Vestry Street, Unit 3</t>
        </is>
      </c>
      <c r="B71" s="5" t="inlineStr">
        <is>
          <t>3</t>
        </is>
      </c>
      <c r="C71" s="5" t="inlineStr">
        <is>
          <t>1002191203</t>
        </is>
      </c>
      <c r="D71" s="5" t="inlineStr">
        <is>
          <t>TriBeCa</t>
        </is>
      </c>
      <c r="E71" s="5" t="inlineStr">
        <is>
          <t>2025-10-15</t>
        </is>
      </c>
      <c r="F71" s="5" t="inlineStr">
        <is>
          <t>2025-10-15</t>
        </is>
      </c>
      <c r="G71" s="5" t="inlineStr">
        <is>
          <t>Listing syndication</t>
        </is>
      </c>
      <c r="H71" s="5" t="inlineStr">
        <is>
          <t>L:1907517853813136729</t>
        </is>
      </c>
      <c r="I71" s="14" t="inlineStr">
        <is>
          <t>listing record</t>
        </is>
      </c>
      <c r="J71" s="5" t="inlineStr">
        <is>
          <t>Unverified</t>
        </is>
      </c>
      <c r="K71" s="5" t="n"/>
      <c r="L71" s="6" t="n">
        <v>15000</v>
      </c>
      <c r="M71" s="6" t="n">
        <v>14500</v>
      </c>
      <c r="N71" s="15" t="inlineStr">
        <is>
          <t>YES</t>
        </is>
      </c>
      <c r="O71" s="6" t="n">
        <v>1028658</v>
      </c>
      <c r="P71" s="5" t="inlineStr">
        <is>
          <t>FMV</t>
        </is>
      </c>
      <c r="Q71" s="5" t="inlineStr">
        <is>
          <t>4.0%</t>
        </is>
      </c>
      <c r="R71" s="6">
        <f>ROUND(O71*IF(O71&gt;5000000,0.065,IF(O71&gt;3000000,0.0525,0.04)),0)</f>
        <v>41146.0</v>
      </c>
      <c r="S71" s="6">
        <f>R71/12</f>
        <v>3428.8333333333335</v>
      </c>
      <c r="T71" s="6">
        <f>M71+S71</f>
        <v>17928.833333333332</v>
      </c>
      <c r="U71" s="10">
        <f>S71/M71</f>
        <v>0.2364712643678161</v>
      </c>
      <c r="V71" s="9">
        <f>R71/M71</f>
        <v>2.8376551724137933</v>
      </c>
      <c r="W71" s="5" t="n">
        <v>1</v>
      </c>
      <c r="X71" s="12" t="inlineStr">
        <is>
          <t>Price changed on rental date</t>
        </is>
      </c>
      <c r="Y71">
        <f>IF(F71="","",VALUE(LEFT(F71,4)))</f>
        <v>2025</v>
      </c>
    </row>
    <row r="72">
      <c r="A72" s="5" t="inlineStr">
        <is>
          <t>1 Wall Street, Unit 2606</t>
        </is>
      </c>
      <c r="B72" s="5" t="inlineStr">
        <is>
          <t>2606</t>
        </is>
      </c>
      <c r="C72" s="5" t="inlineStr">
        <is>
          <t>1000231438</t>
        </is>
      </c>
      <c r="D72" s="5" t="inlineStr">
        <is>
          <t>Financial District</t>
        </is>
      </c>
      <c r="E72" s="5" t="inlineStr">
        <is>
          <t>2025-01-29</t>
        </is>
      </c>
      <c r="F72" s="5" t="inlineStr">
        <is>
          <t>2025-01-29</t>
        </is>
      </c>
      <c r="G72" s="5" t="inlineStr">
        <is>
          <t>Listing syndication</t>
        </is>
      </c>
      <c r="H72" s="5" t="inlineStr">
        <is>
          <t>L:1764613886465468817</t>
        </is>
      </c>
      <c r="I72" s="14" t="inlineStr">
        <is>
          <t>listing record</t>
        </is>
      </c>
      <c r="J72" s="5" t="inlineStr">
        <is>
          <t>Unverified</t>
        </is>
      </c>
      <c r="K72" s="5" t="n"/>
      <c r="L72" s="6" t="n">
        <v>15450</v>
      </c>
      <c r="M72" s="6" t="n">
        <v>15450</v>
      </c>
      <c r="N72" s="5" t="inlineStr"/>
      <c r="O72" s="6" t="n">
        <v>1088090</v>
      </c>
      <c r="P72" s="5" t="inlineStr">
        <is>
          <t>FMV</t>
        </is>
      </c>
      <c r="Q72" s="5" t="inlineStr">
        <is>
          <t>4.0%</t>
        </is>
      </c>
      <c r="R72" s="6">
        <f>ROUND(O72*IF(O72&gt;5000000,0.065,IF(O72&gt;3000000,0.0525,0.04)),0)</f>
        <v>43524.0</v>
      </c>
      <c r="S72" s="6">
        <f>R72/12</f>
        <v>3627.0</v>
      </c>
      <c r="T72" s="6">
        <f>M72+S72</f>
        <v>19077.0</v>
      </c>
      <c r="U72" s="10">
        <f>S72/M72</f>
        <v>0.23475728155339806</v>
      </c>
      <c r="V72" s="9">
        <f>R72/M72</f>
        <v>2.817087378640777</v>
      </c>
      <c r="W72" s="5" t="n">
        <v>410</v>
      </c>
      <c r="X72" s="12" t="inlineStr">
        <is>
          <t>Possible unsold sponsor unit (owner holds 410 units)</t>
        </is>
      </c>
      <c r="Y72">
        <f>IF(F72="","",VALUE(LEFT(F72,4)))</f>
        <v>2025</v>
      </c>
    </row>
    <row r="73">
      <c r="A73" s="5" t="inlineStr">
        <is>
          <t>135 West 52nd Street, Unit 38A</t>
        </is>
      </c>
      <c r="B73" s="5" t="inlineStr">
        <is>
          <t>38A</t>
        </is>
      </c>
      <c r="C73" s="5" t="inlineStr">
        <is>
          <t>1010051104</t>
        </is>
      </c>
      <c r="D73" s="5" t="inlineStr">
        <is>
          <t>Midtown Central</t>
        </is>
      </c>
      <c r="E73" s="5" t="inlineStr">
        <is>
          <t>2025-07-11</t>
        </is>
      </c>
      <c r="F73" s="5" t="inlineStr">
        <is>
          <t>2025-07-25</t>
        </is>
      </c>
      <c r="G73" s="5" t="inlineStr">
        <is>
          <t>Listing syndication</t>
        </is>
      </c>
      <c r="H73" s="5" t="inlineStr">
        <is>
          <t>L:1801129208074877233</t>
        </is>
      </c>
      <c r="I73" s="14" t="inlineStr">
        <is>
          <t>listing record</t>
        </is>
      </c>
      <c r="J73" s="5" t="inlineStr">
        <is>
          <t>Unverified</t>
        </is>
      </c>
      <c r="K73" s="5" t="n"/>
      <c r="L73" s="6" t="n">
        <v>30000</v>
      </c>
      <c r="M73" s="6" t="n">
        <v>25000</v>
      </c>
      <c r="N73" s="15" t="inlineStr">
        <is>
          <t>YES</t>
        </is>
      </c>
      <c r="O73" s="6" t="n">
        <v>1760374</v>
      </c>
      <c r="P73" s="5" t="inlineStr">
        <is>
          <t>FMV</t>
        </is>
      </c>
      <c r="Q73" s="5" t="inlineStr">
        <is>
          <t>4.0%</t>
        </is>
      </c>
      <c r="R73" s="6">
        <f>ROUND(O73*IF(O73&gt;5000000,0.065,IF(O73&gt;3000000,0.0525,0.04)),0)</f>
        <v>70415.0</v>
      </c>
      <c r="S73" s="6">
        <f>R73/12</f>
        <v>5867.916666666667</v>
      </c>
      <c r="T73" s="6">
        <f>M73+S73</f>
        <v>30867.916666666668</v>
      </c>
      <c r="U73" s="10">
        <f>S73/M73</f>
        <v>0.23471666666666668</v>
      </c>
      <c r="V73" s="9">
        <f>R73/M73</f>
        <v>2.8166</v>
      </c>
      <c r="W73" s="5" t="n">
        <v>1</v>
      </c>
      <c r="X73" s="12" t="inlineStr">
        <is>
          <t>Price changed on rental date</t>
        </is>
      </c>
      <c r="Y73">
        <f>IF(F73="","",VALUE(LEFT(F73,4)))</f>
        <v>2025</v>
      </c>
    </row>
    <row r="74">
      <c r="A74" s="5" t="inlineStr">
        <is>
          <t>497 Greenwich Street, Unit 9A</t>
        </is>
      </c>
      <c r="B74" s="5" t="inlineStr">
        <is>
          <t>9A</t>
        </is>
      </c>
      <c r="C74" s="5" t="inlineStr">
        <is>
          <t>1005941222</t>
        </is>
      </c>
      <c r="D74" s="5" t="inlineStr">
        <is>
          <t>SoHo</t>
        </is>
      </c>
      <c r="E74" s="5" t="inlineStr">
        <is>
          <t>2025-07-01</t>
        </is>
      </c>
      <c r="F74" s="5" t="inlineStr">
        <is>
          <t>2025-07-01</t>
        </is>
      </c>
      <c r="G74" s="5" t="inlineStr">
        <is>
          <t>Listing syndication</t>
        </is>
      </c>
      <c r="H74" s="5" t="inlineStr">
        <is>
          <t>L:1852254468867627409</t>
        </is>
      </c>
      <c r="I74" s="14" t="inlineStr">
        <is>
          <t>listing record</t>
        </is>
      </c>
      <c r="J74" s="5" t="inlineStr">
        <is>
          <t>Unverified</t>
        </is>
      </c>
      <c r="K74" s="5" t="n"/>
      <c r="L74" s="6" t="n">
        <v>18500</v>
      </c>
      <c r="M74" s="6" t="n">
        <v>18500</v>
      </c>
      <c r="N74" s="5" t="inlineStr"/>
      <c r="O74" s="6" t="n">
        <v>1304228</v>
      </c>
      <c r="P74" s="5" t="inlineStr">
        <is>
          <t>FMV</t>
        </is>
      </c>
      <c r="Q74" s="5" t="inlineStr">
        <is>
          <t>4.0%</t>
        </is>
      </c>
      <c r="R74" s="6">
        <f>ROUND(O74*IF(O74&gt;5000000,0.065,IF(O74&gt;3000000,0.0525,0.04)),0)</f>
        <v>52169.0</v>
      </c>
      <c r="S74" s="6">
        <f>R74/12</f>
        <v>4347.416666666667</v>
      </c>
      <c r="T74" s="6">
        <f>M74+S74</f>
        <v>22847.416666666668</v>
      </c>
      <c r="U74" s="10">
        <f>S74/M74</f>
        <v>0.2349954954954955</v>
      </c>
      <c r="V74" s="9">
        <f>R74/M74</f>
        <v>2.819945945945946</v>
      </c>
      <c r="W74" s="5" t="n">
        <v>2</v>
      </c>
      <c r="X74" s="5" t="inlineStr"/>
      <c r="Y74">
        <f>IF(F74="","",VALUE(LEFT(F74,4)))</f>
        <v>2025</v>
      </c>
    </row>
    <row r="75">
      <c r="A75" s="5" t="inlineStr">
        <is>
          <t>1 Wall Street, Unit 1003</t>
        </is>
      </c>
      <c r="B75" s="5" t="inlineStr">
        <is>
          <t>1003</t>
        </is>
      </c>
      <c r="C75" s="5" t="inlineStr">
        <is>
          <t>1000231123</t>
        </is>
      </c>
      <c r="D75" s="5" t="inlineStr">
        <is>
          <t>Financial District</t>
        </is>
      </c>
      <c r="E75" s="5" t="inlineStr">
        <is>
          <t>2025-03-27</t>
        </is>
      </c>
      <c r="F75" s="5" t="inlineStr">
        <is>
          <t>2025-03-31</t>
        </is>
      </c>
      <c r="G75" s="5" t="inlineStr">
        <is>
          <t>Listing syndication</t>
        </is>
      </c>
      <c r="H75" s="5" t="inlineStr">
        <is>
          <t>L:1805959424280292481</t>
        </is>
      </c>
      <c r="I75" s="14" t="inlineStr">
        <is>
          <t>listing record</t>
        </is>
      </c>
      <c r="J75" s="5" t="inlineStr">
        <is>
          <t>Unverified</t>
        </is>
      </c>
      <c r="K75" s="5" t="n"/>
      <c r="L75" s="6" t="n">
        <v>15500</v>
      </c>
      <c r="M75" s="6" t="n">
        <v>15500</v>
      </c>
      <c r="N75" s="5" t="inlineStr"/>
      <c r="O75" s="6" t="n">
        <v>1084507</v>
      </c>
      <c r="P75" s="5" t="inlineStr">
        <is>
          <t>FMV</t>
        </is>
      </c>
      <c r="Q75" s="5" t="inlineStr">
        <is>
          <t>4.0%</t>
        </is>
      </c>
      <c r="R75" s="6">
        <f>ROUND(O75*IF(O75&gt;5000000,0.065,IF(O75&gt;3000000,0.0525,0.04)),0)</f>
        <v>43380.0</v>
      </c>
      <c r="S75" s="6">
        <f>R75/12</f>
        <v>3615.0</v>
      </c>
      <c r="T75" s="6">
        <f>M75+S75</f>
        <v>19115.0</v>
      </c>
      <c r="U75" s="10">
        <f>S75/M75</f>
        <v>0.2332258064516129</v>
      </c>
      <c r="V75" s="9">
        <f>R75/M75</f>
        <v>2.798709677419355</v>
      </c>
      <c r="W75" s="5" t="n">
        <v>410</v>
      </c>
      <c r="X75" s="12" t="inlineStr">
        <is>
          <t>Possible unsold sponsor unit (owner holds 410 units)</t>
        </is>
      </c>
      <c r="Y75">
        <f>IF(F75="","",VALUE(LEFT(F75,4)))</f>
        <v>2025</v>
      </c>
    </row>
    <row r="76">
      <c r="A76" s="5" t="inlineStr">
        <is>
          <t>1 Wall Street, Unit 2202</t>
        </is>
      </c>
      <c r="B76" s="5" t="inlineStr">
        <is>
          <t>2202</t>
        </is>
      </c>
      <c r="C76" s="5" t="inlineStr">
        <is>
          <t>1000231363</t>
        </is>
      </c>
      <c r="D76" s="5" t="inlineStr">
        <is>
          <t>Financial District</t>
        </is>
      </c>
      <c r="E76" s="5" t="inlineStr">
        <is>
          <t>2025-02-05</t>
        </is>
      </c>
      <c r="F76" s="5" t="inlineStr">
        <is>
          <t>2025-02-06</t>
        </is>
      </c>
      <c r="G76" s="5" t="inlineStr">
        <is>
          <t>Listing syndication</t>
        </is>
      </c>
      <c r="H76" s="5" t="inlineStr">
        <is>
          <t>L:1760981034187897417</t>
        </is>
      </c>
      <c r="I76" s="14" t="inlineStr">
        <is>
          <t>listing record</t>
        </is>
      </c>
      <c r="J76" s="5" t="inlineStr">
        <is>
          <t>Unverified</t>
        </is>
      </c>
      <c r="K76" s="5" t="n"/>
      <c r="L76" s="6" t="n">
        <v>19750</v>
      </c>
      <c r="M76" s="6" t="n">
        <v>19750</v>
      </c>
      <c r="N76" s="5" t="inlineStr"/>
      <c r="O76" s="6" t="n">
        <v>1366272</v>
      </c>
      <c r="P76" s="5" t="inlineStr">
        <is>
          <t>FMV</t>
        </is>
      </c>
      <c r="Q76" s="5" t="inlineStr">
        <is>
          <t>4.0%</t>
        </is>
      </c>
      <c r="R76" s="6">
        <f>ROUND(O76*IF(O76&gt;5000000,0.065,IF(O76&gt;3000000,0.0525,0.04)),0)</f>
        <v>54651.0</v>
      </c>
      <c r="S76" s="6">
        <f>R76/12</f>
        <v>4554.25</v>
      </c>
      <c r="T76" s="6">
        <f>M76+S76</f>
        <v>24304.25</v>
      </c>
      <c r="U76" s="10">
        <f>S76/M76</f>
        <v>0.23059493670886075</v>
      </c>
      <c r="V76" s="9">
        <f>R76/M76</f>
        <v>2.7671392405063293</v>
      </c>
      <c r="W76" s="5" t="n">
        <v>410</v>
      </c>
      <c r="X76" s="12" t="inlineStr">
        <is>
          <t>Possible unsold sponsor unit (owner holds 410 units)</t>
        </is>
      </c>
      <c r="Y76">
        <f>IF(F76="","",VALUE(LEFT(F76,4)))</f>
        <v>2025</v>
      </c>
    </row>
    <row r="77">
      <c r="A77" s="5" t="inlineStr">
        <is>
          <t>1 Wall Street, Unit 2003</t>
        </is>
      </c>
      <c r="B77" s="5" t="inlineStr">
        <is>
          <t>2003</t>
        </is>
      </c>
      <c r="C77" s="5" t="inlineStr">
        <is>
          <t>1000231322</t>
        </is>
      </c>
      <c r="D77" s="5" t="inlineStr">
        <is>
          <t>Financial District</t>
        </is>
      </c>
      <c r="E77" s="5" t="inlineStr">
        <is>
          <t>2025-04-02</t>
        </is>
      </c>
      <c r="F77" s="5" t="inlineStr">
        <is>
          <t>2025-04-02</t>
        </is>
      </c>
      <c r="G77" s="5" t="inlineStr">
        <is>
          <t>Listing syndication</t>
        </is>
      </c>
      <c r="H77" s="5" t="inlineStr">
        <is>
          <t>L:1809442669894393969</t>
        </is>
      </c>
      <c r="I77" s="14" t="inlineStr">
        <is>
          <t>listing record</t>
        </is>
      </c>
      <c r="J77" s="5" t="inlineStr">
        <is>
          <t>Unverified</t>
        </is>
      </c>
      <c r="K77" s="5" t="n"/>
      <c r="L77" s="6" t="n">
        <v>15750</v>
      </c>
      <c r="M77" s="6" t="n">
        <v>15750</v>
      </c>
      <c r="N77" s="5" t="inlineStr"/>
      <c r="O77" s="6" t="n">
        <v>1084507</v>
      </c>
      <c r="P77" s="5" t="inlineStr">
        <is>
          <t>FMV</t>
        </is>
      </c>
      <c r="Q77" s="5" t="inlineStr">
        <is>
          <t>4.0%</t>
        </is>
      </c>
      <c r="R77" s="6">
        <f>ROUND(O77*IF(O77&gt;5000000,0.065,IF(O77&gt;3000000,0.0525,0.04)),0)</f>
        <v>43380.0</v>
      </c>
      <c r="S77" s="6">
        <f>R77/12</f>
        <v>3615.0</v>
      </c>
      <c r="T77" s="6">
        <f>M77+S77</f>
        <v>19365.0</v>
      </c>
      <c r="U77" s="10">
        <f>S77/M77</f>
        <v>0.22952380952380952</v>
      </c>
      <c r="V77" s="9">
        <f>R77/M77</f>
        <v>2.7542857142857144</v>
      </c>
      <c r="W77" s="5" t="n">
        <v>410</v>
      </c>
      <c r="X77" s="12" t="inlineStr">
        <is>
          <t>Possible unsold sponsor unit (owner holds 410 units)</t>
        </is>
      </c>
      <c r="Y77">
        <f>IF(F77="","",VALUE(LEFT(F77,4)))</f>
        <v>2025</v>
      </c>
    </row>
    <row r="78">
      <c r="A78" s="5" t="inlineStr">
        <is>
          <t>230 West 56th Street, Unit 66B</t>
        </is>
      </c>
      <c r="B78" s="5" t="inlineStr">
        <is>
          <t>66B</t>
        </is>
      </c>
      <c r="C78" s="5" t="inlineStr">
        <is>
          <t>1010271591</t>
        </is>
      </c>
      <c r="D78" s="5" t="inlineStr">
        <is>
          <t>Midtown Central</t>
        </is>
      </c>
      <c r="E78" s="5" t="inlineStr">
        <is>
          <t>2025-02-18</t>
        </is>
      </c>
      <c r="F78" s="5" t="inlineStr">
        <is>
          <t>2025-02-13</t>
        </is>
      </c>
      <c r="G78" s="5" t="inlineStr">
        <is>
          <t>Listing syndication</t>
        </is>
      </c>
      <c r="H78" s="5" t="inlineStr">
        <is>
          <t>L:1697238673981520473</t>
        </is>
      </c>
      <c r="I78" s="14" t="inlineStr">
        <is>
          <t>listing record</t>
        </is>
      </c>
      <c r="J78" s="5" t="inlineStr">
        <is>
          <t>Unverified</t>
        </is>
      </c>
      <c r="K78" s="5" t="n"/>
      <c r="L78" s="6" t="n">
        <v>15500</v>
      </c>
      <c r="M78" s="6" t="n">
        <v>15000</v>
      </c>
      <c r="N78" s="5" t="inlineStr"/>
      <c r="O78" s="6" t="n">
        <v>1032309</v>
      </c>
      <c r="P78" s="5" t="inlineStr">
        <is>
          <t>FMV</t>
        </is>
      </c>
      <c r="Q78" s="5" t="inlineStr">
        <is>
          <t>4.0%</t>
        </is>
      </c>
      <c r="R78" s="6">
        <f>ROUND(O78*IF(O78&gt;5000000,0.065,IF(O78&gt;3000000,0.0525,0.04)),0)</f>
        <v>41292.0</v>
      </c>
      <c r="S78" s="6">
        <f>R78/12</f>
        <v>3441.0</v>
      </c>
      <c r="T78" s="6">
        <f>M78+S78</f>
        <v>18441.0</v>
      </c>
      <c r="U78" s="10">
        <f>S78/M78</f>
        <v>0.2294</v>
      </c>
      <c r="V78" s="9">
        <f>R78/M78</f>
        <v>2.7528</v>
      </c>
      <c r="W78" s="5" t="n">
        <v>1</v>
      </c>
      <c r="X78" s="5" t="inlineStr"/>
      <c r="Y78">
        <f>IF(F78="","",VALUE(LEFT(F78,4)))</f>
        <v>2025</v>
      </c>
    </row>
    <row r="79">
      <c r="A79" s="5" t="inlineStr">
        <is>
          <t>236 West 24th Street, Unit PH</t>
        </is>
      </c>
      <c r="B79" s="5" t="inlineStr">
        <is>
          <t>PH</t>
        </is>
      </c>
      <c r="C79" s="5" t="inlineStr">
        <is>
          <t>1007731205</t>
        </is>
      </c>
      <c r="D79" s="5" t="inlineStr">
        <is>
          <t>Chelsea</t>
        </is>
      </c>
      <c r="E79" s="5" t="n"/>
      <c r="F79" s="5" t="inlineStr">
        <is>
          <t>2026-05-25</t>
        </is>
      </c>
      <c r="G79" s="5" t="inlineStr">
        <is>
          <t>Listing syndication</t>
        </is>
      </c>
      <c r="H79" s="5" t="inlineStr">
        <is>
          <t>L:2105928767569359505</t>
        </is>
      </c>
      <c r="I79" s="14" t="inlineStr">
        <is>
          <t>listing record</t>
        </is>
      </c>
      <c r="J79" s="5" t="inlineStr">
        <is>
          <t>Unverified</t>
        </is>
      </c>
      <c r="K79" s="5" t="n"/>
      <c r="L79" s="6" t="n">
        <v>17500</v>
      </c>
      <c r="M79" s="6" t="n">
        <v>17500</v>
      </c>
      <c r="N79" s="5" t="inlineStr"/>
      <c r="O79" s="6" t="n">
        <v>1183202</v>
      </c>
      <c r="P79" s="5" t="inlineStr">
        <is>
          <t>FMV</t>
        </is>
      </c>
      <c r="Q79" s="5" t="inlineStr">
        <is>
          <t>4.0%</t>
        </is>
      </c>
      <c r="R79" s="6">
        <f>ROUND(O79*IF(O79&gt;5000000,0.065,IF(O79&gt;3000000,0.0525,0.04)),0)</f>
        <v>47328.0</v>
      </c>
      <c r="S79" s="6">
        <f>R79/12</f>
        <v>3944.0</v>
      </c>
      <c r="T79" s="6">
        <f>M79+S79</f>
        <v>21444.0</v>
      </c>
      <c r="U79" s="10">
        <f>S79/M79</f>
        <v>0.22537142857142858</v>
      </c>
      <c r="V79" s="9">
        <f>R79/M79</f>
        <v>2.7044571428571427</v>
      </c>
      <c r="W79" s="5" t="n">
        <v>1</v>
      </c>
      <c r="X79" s="5" t="inlineStr"/>
      <c r="Y79">
        <f>IF(F79="","",VALUE(LEFT(F79,4)))</f>
        <v>2026</v>
      </c>
    </row>
    <row r="80">
      <c r="A80" s="5" t="inlineStr">
        <is>
          <t>377 Rector Place, Unit PHB</t>
        </is>
      </c>
      <c r="B80" s="5" t="inlineStr">
        <is>
          <t>PHB</t>
        </is>
      </c>
      <c r="C80" s="5" t="inlineStr">
        <is>
          <t>1000161240</t>
        </is>
      </c>
      <c r="D80" s="5" t="inlineStr">
        <is>
          <t>Battery Park City</t>
        </is>
      </c>
      <c r="E80" s="5" t="inlineStr">
        <is>
          <t>2026-06-24</t>
        </is>
      </c>
      <c r="F80" s="5" t="inlineStr">
        <is>
          <t>2026-07-06</t>
        </is>
      </c>
      <c r="G80" s="5" t="inlineStr">
        <is>
          <t>Listing syndication</t>
        </is>
      </c>
      <c r="H80" s="5" t="inlineStr">
        <is>
          <t>L:2116113131287655321</t>
        </is>
      </c>
      <c r="I80" s="14" t="inlineStr">
        <is>
          <t>listing record</t>
        </is>
      </c>
      <c r="J80" s="5" t="inlineStr">
        <is>
          <t>Unverified</t>
        </is>
      </c>
      <c r="K80" s="5" t="n"/>
      <c r="L80" s="6" t="n">
        <v>23500</v>
      </c>
      <c r="M80" s="6" t="n">
        <v>23500</v>
      </c>
      <c r="N80" s="5" t="inlineStr"/>
      <c r="O80" s="6" t="n">
        <v>1562659</v>
      </c>
      <c r="P80" s="5" t="inlineStr">
        <is>
          <t>FMV</t>
        </is>
      </c>
      <c r="Q80" s="5" t="inlineStr">
        <is>
          <t>4.0%</t>
        </is>
      </c>
      <c r="R80" s="6">
        <f>ROUND(O80*IF(O80&gt;5000000,0.065,IF(O80&gt;3000000,0.0525,0.04)),0)</f>
        <v>62506.0</v>
      </c>
      <c r="S80" s="6">
        <f>R80/12</f>
        <v>5208.833333333333</v>
      </c>
      <c r="T80" s="6">
        <f>M80+S80</f>
        <v>28708.833333333332</v>
      </c>
      <c r="U80" s="10">
        <f>S80/M80</f>
        <v>0.22165248226950354</v>
      </c>
      <c r="V80" s="9">
        <f>R80/M80</f>
        <v>2.6598297872340426</v>
      </c>
      <c r="W80" s="5" t="n">
        <v>1</v>
      </c>
      <c r="X80" s="5" t="inlineStr"/>
      <c r="Y80">
        <f>IF(F80="","",VALUE(LEFT(F80,4)))</f>
        <v>2026</v>
      </c>
    </row>
    <row r="81">
      <c r="A81" s="5" t="inlineStr">
        <is>
          <t>1 Wall Street, Unit 2001</t>
        </is>
      </c>
      <c r="B81" s="5" t="inlineStr">
        <is>
          <t>2001</t>
        </is>
      </c>
      <c r="C81" s="5" t="inlineStr">
        <is>
          <t>1000231320</t>
        </is>
      </c>
      <c r="D81" s="5" t="inlineStr">
        <is>
          <t>Financial District</t>
        </is>
      </c>
      <c r="E81" s="5" t="inlineStr">
        <is>
          <t>2025-02-21</t>
        </is>
      </c>
      <c r="F81" s="5" t="inlineStr">
        <is>
          <t>2025-02-14</t>
        </is>
      </c>
      <c r="G81" s="5" t="inlineStr">
        <is>
          <t>Listing syndication</t>
        </is>
      </c>
      <c r="H81" s="5" t="inlineStr">
        <is>
          <t>L:1732722046158792209</t>
        </is>
      </c>
      <c r="I81" s="14" t="inlineStr">
        <is>
          <t>listing record</t>
        </is>
      </c>
      <c r="J81" s="5" t="inlineStr">
        <is>
          <t>Unverified</t>
        </is>
      </c>
      <c r="K81" s="5" t="n"/>
      <c r="L81" s="6" t="n">
        <v>21800</v>
      </c>
      <c r="M81" s="6" t="n">
        <v>21800</v>
      </c>
      <c r="N81" s="5" t="inlineStr"/>
      <c r="O81" s="6" t="n">
        <v>1450936</v>
      </c>
      <c r="P81" s="5" t="inlineStr">
        <is>
          <t>FMV</t>
        </is>
      </c>
      <c r="Q81" s="5" t="inlineStr">
        <is>
          <t>4.0%</t>
        </is>
      </c>
      <c r="R81" s="6">
        <f>ROUND(O81*IF(O81&gt;5000000,0.065,IF(O81&gt;3000000,0.0525,0.04)),0)</f>
        <v>58037.0</v>
      </c>
      <c r="S81" s="6">
        <f>R81/12</f>
        <v>4836.416666666667</v>
      </c>
      <c r="T81" s="6">
        <f>M81+S81</f>
        <v>26636.416666666668</v>
      </c>
      <c r="U81" s="10">
        <f>S81/M81</f>
        <v>0.2218539755351682</v>
      </c>
      <c r="V81" s="9">
        <f>R81/M81</f>
        <v>2.6622477064220185</v>
      </c>
      <c r="W81" s="5" t="n">
        <v>410</v>
      </c>
      <c r="X81" s="12" t="inlineStr">
        <is>
          <t>Possible unsold sponsor unit (owner holds 410 units)</t>
        </is>
      </c>
      <c r="Y81">
        <f>IF(F81="","",VALUE(LEFT(F81,4)))</f>
        <v>2025</v>
      </c>
    </row>
    <row r="82">
      <c r="A82" s="5" t="inlineStr">
        <is>
          <t>721 5th Avenue, Unit 52AB</t>
        </is>
      </c>
      <c r="B82" s="5" t="inlineStr">
        <is>
          <t>52AB</t>
        </is>
      </c>
      <c r="C82" s="5" t="inlineStr">
        <is>
          <t>1012921171</t>
        </is>
      </c>
      <c r="D82" s="5" t="inlineStr">
        <is>
          <t>Midtown East</t>
        </is>
      </c>
      <c r="E82" s="5" t="n"/>
      <c r="F82" s="5" t="inlineStr">
        <is>
          <t>2025-10-21</t>
        </is>
      </c>
      <c r="G82" s="5" t="inlineStr">
        <is>
          <t>Listing syndication</t>
        </is>
      </c>
      <c r="H82" s="5" t="inlineStr">
        <is>
          <t>L:1834369625880741185</t>
        </is>
      </c>
      <c r="I82" s="14" t="inlineStr">
        <is>
          <t>listing record</t>
        </is>
      </c>
      <c r="J82" s="5" t="inlineStr">
        <is>
          <t>Unverified</t>
        </is>
      </c>
      <c r="K82" s="5" t="n"/>
      <c r="L82" s="6" t="n"/>
      <c r="M82" s="6" t="n">
        <v>25000</v>
      </c>
      <c r="N82" s="5" t="inlineStr"/>
      <c r="O82" s="6" t="n">
        <v>1656012</v>
      </c>
      <c r="P82" s="5" t="inlineStr">
        <is>
          <t>FMV</t>
        </is>
      </c>
      <c r="Q82" s="5" t="inlineStr">
        <is>
          <t>4.0%</t>
        </is>
      </c>
      <c r="R82" s="6">
        <f>ROUND(O82*IF(O82&gt;5000000,0.065,IF(O82&gt;3000000,0.0525,0.04)),0)</f>
        <v>66240.0</v>
      </c>
      <c r="S82" s="6">
        <f>R82/12</f>
        <v>5520.0</v>
      </c>
      <c r="T82" s="6">
        <f>M82+S82</f>
        <v>30520.0</v>
      </c>
      <c r="U82" s="10">
        <f>S82/M82</f>
        <v>0.2208</v>
      </c>
      <c r="V82" s="9">
        <f>R82/M82</f>
        <v>2.6496</v>
      </c>
      <c r="W82" s="5" t="n">
        <v>1</v>
      </c>
      <c r="X82" s="5" t="inlineStr"/>
      <c r="Y82">
        <f>IF(F82="","",VALUE(LEFT(F82,4)))</f>
        <v>2025</v>
      </c>
    </row>
    <row r="83">
      <c r="A83" s="5" t="inlineStr">
        <is>
          <t>200 East 95th Street, Unit 10A</t>
        </is>
      </c>
      <c r="B83" s="5" t="inlineStr">
        <is>
          <t>10A</t>
        </is>
      </c>
      <c r="C83" s="5" t="inlineStr">
        <is>
          <t>1015401351</t>
        </is>
      </c>
      <c r="D83" s="5" t="inlineStr">
        <is>
          <t>Upper East Side</t>
        </is>
      </c>
      <c r="E83" s="5" t="n"/>
      <c r="F83" s="5" t="inlineStr">
        <is>
          <t>2025-08-20</t>
        </is>
      </c>
      <c r="G83" s="5" t="inlineStr">
        <is>
          <t>Listing syndication</t>
        </is>
      </c>
      <c r="H83" s="5" t="inlineStr">
        <is>
          <t>L:1885698338350110361</t>
        </is>
      </c>
      <c r="I83" s="14" t="inlineStr">
        <is>
          <t>listing record</t>
        </is>
      </c>
      <c r="J83" s="5" t="inlineStr">
        <is>
          <t>Unverified</t>
        </is>
      </c>
      <c r="K83" s="5" t="inlineStr">
        <is>
          <t>YES</t>
        </is>
      </c>
      <c r="L83" s="6" t="n">
        <v>40000</v>
      </c>
      <c r="M83" s="6" t="n">
        <v>27500</v>
      </c>
      <c r="N83" s="15" t="inlineStr">
        <is>
          <t>YES</t>
        </is>
      </c>
      <c r="O83" s="6" t="n">
        <v>1805137</v>
      </c>
      <c r="P83" s="5" t="inlineStr">
        <is>
          <t>FMV</t>
        </is>
      </c>
      <c r="Q83" s="5" t="inlineStr">
        <is>
          <t>4.0%</t>
        </is>
      </c>
      <c r="R83" s="6">
        <f>ROUND(O83*IF(O83&gt;5000000,0.065,IF(O83&gt;3000000,0.0525,0.04)),0)</f>
        <v>72205.0</v>
      </c>
      <c r="S83" s="6">
        <f>R83/12</f>
        <v>6017.083333333333</v>
      </c>
      <c r="T83" s="6">
        <f>M83+S83</f>
        <v>33517.083333333336</v>
      </c>
      <c r="U83" s="10">
        <f>S83/M83</f>
        <v>0.2188030303030303</v>
      </c>
      <c r="V83" s="9">
        <f>R83/M83</f>
        <v>2.6256363636363638</v>
      </c>
      <c r="W83" s="5" t="n">
        <v>1</v>
      </c>
      <c r="X83" s="12" t="inlineStr">
        <is>
          <t>Price changed on rental date; Relisted 15-90 days after reported lease</t>
        </is>
      </c>
      <c r="Y83">
        <f>IF(F83="","",VALUE(LEFT(F83,4)))</f>
        <v>2025</v>
      </c>
    </row>
    <row r="84">
      <c r="A84" s="5" t="inlineStr">
        <is>
          <t>845 United Nations Plaza, Unit 56B</t>
        </is>
      </c>
      <c r="B84" s="5" t="inlineStr">
        <is>
          <t>56B</t>
        </is>
      </c>
      <c r="C84" s="5" t="inlineStr">
        <is>
          <t>1013401221</t>
        </is>
      </c>
      <c r="D84" s="5" t="inlineStr">
        <is>
          <t>Turtle Bay</t>
        </is>
      </c>
      <c r="E84" s="5" t="inlineStr">
        <is>
          <t>2026-01-13</t>
        </is>
      </c>
      <c r="F84" s="5" t="inlineStr">
        <is>
          <t>2026-01-13</t>
        </is>
      </c>
      <c r="G84" s="5" t="inlineStr">
        <is>
          <t>Listing syndication</t>
        </is>
      </c>
      <c r="H84" s="5" t="inlineStr">
        <is>
          <t>L:1982175514276318657</t>
        </is>
      </c>
      <c r="I84" s="14" t="inlineStr">
        <is>
          <t>listing record</t>
        </is>
      </c>
      <c r="J84" s="5" t="inlineStr">
        <is>
          <t>Unverified</t>
        </is>
      </c>
      <c r="K84" s="5" t="n"/>
      <c r="L84" s="6" t="n">
        <v>24000</v>
      </c>
      <c r="M84" s="6" t="n">
        <v>22000</v>
      </c>
      <c r="N84" s="15" t="inlineStr">
        <is>
          <t>YES</t>
        </is>
      </c>
      <c r="O84" s="6" t="n">
        <v>1440555</v>
      </c>
      <c r="P84" s="5" t="inlineStr">
        <is>
          <t>FMV</t>
        </is>
      </c>
      <c r="Q84" s="5" t="inlineStr">
        <is>
          <t>4.0%</t>
        </is>
      </c>
      <c r="R84" s="6">
        <f>ROUND(O84*IF(O84&gt;5000000,0.065,IF(O84&gt;3000000,0.0525,0.04)),0)</f>
        <v>57622.0</v>
      </c>
      <c r="S84" s="6">
        <f>R84/12</f>
        <v>4801.833333333333</v>
      </c>
      <c r="T84" s="6">
        <f>M84+S84</f>
        <v>26801.833333333332</v>
      </c>
      <c r="U84" s="10">
        <f>S84/M84</f>
        <v>0.2182651515151515</v>
      </c>
      <c r="V84" s="9">
        <f>R84/M84</f>
        <v>2.619181818181818</v>
      </c>
      <c r="W84" s="5" t="n">
        <v>1</v>
      </c>
      <c r="X84" s="12" t="inlineStr">
        <is>
          <t>Price changed on rental date</t>
        </is>
      </c>
      <c r="Y84">
        <f>IF(F84="","",VALUE(LEFT(F84,4)))</f>
        <v>2026</v>
      </c>
    </row>
    <row r="85">
      <c r="A85" s="5" t="inlineStr">
        <is>
          <t>400 5th Avenue, Unit 46E</t>
        </is>
      </c>
      <c r="B85" s="5" t="inlineStr">
        <is>
          <t>46E</t>
        </is>
      </c>
      <c r="C85" s="5" t="inlineStr">
        <is>
          <t>1008381118</t>
        </is>
      </c>
      <c r="D85" s="5" t="inlineStr">
        <is>
          <t>Midtown South</t>
        </is>
      </c>
      <c r="E85" s="5" t="inlineStr">
        <is>
          <t>2026-09-17</t>
        </is>
      </c>
      <c r="F85" s="5" t="inlineStr">
        <is>
          <t>2026-09-30</t>
        </is>
      </c>
      <c r="G85" s="5" t="inlineStr">
        <is>
          <t>Listing syndication</t>
        </is>
      </c>
      <c r="H85" s="5" t="inlineStr">
        <is>
          <t>L:2176306295930093537</t>
        </is>
      </c>
      <c r="I85" s="14" t="inlineStr">
        <is>
          <t>listing record</t>
        </is>
      </c>
      <c r="J85" s="5" t="inlineStr">
        <is>
          <t>Unverified</t>
        </is>
      </c>
      <c r="K85" s="5" t="n"/>
      <c r="L85" s="6" t="n">
        <v>16500</v>
      </c>
      <c r="M85" s="6" t="n">
        <v>16500</v>
      </c>
      <c r="N85" s="5" t="inlineStr"/>
      <c r="O85" s="6" t="n">
        <v>1074695</v>
      </c>
      <c r="P85" s="5" t="inlineStr">
        <is>
          <t>FMV</t>
        </is>
      </c>
      <c r="Q85" s="5" t="inlineStr">
        <is>
          <t>4.0%</t>
        </is>
      </c>
      <c r="R85" s="6">
        <f>ROUND(O85*IF(O85&gt;5000000,0.065,IF(O85&gt;3000000,0.0525,0.04)),0)</f>
        <v>42988.0</v>
      </c>
      <c r="S85" s="6">
        <f>R85/12</f>
        <v>3582.3333333333335</v>
      </c>
      <c r="T85" s="6">
        <f>M85+S85</f>
        <v>20082.333333333332</v>
      </c>
      <c r="U85" s="10">
        <f>S85/M85</f>
        <v>0.21711111111111112</v>
      </c>
      <c r="V85" s="9">
        <f>R85/M85</f>
        <v>2.6053333333333333</v>
      </c>
      <c r="W85" s="5" t="n">
        <v>1</v>
      </c>
      <c r="X85" s="5" t="inlineStr"/>
      <c r="Y85">
        <f>IF(F85="","",VALUE(LEFT(F85,4)))</f>
        <v>2026</v>
      </c>
    </row>
    <row r="86">
      <c r="A86" s="5" t="inlineStr">
        <is>
          <t>75 Wall Street, Unit PHD3</t>
        </is>
      </c>
      <c r="B86" s="5" t="inlineStr">
        <is>
          <t>PHD3</t>
        </is>
      </c>
      <c r="C86" s="5" t="inlineStr">
        <is>
          <t>1000311347</t>
        </is>
      </c>
      <c r="D86" s="5" t="inlineStr">
        <is>
          <t>Financial District</t>
        </is>
      </c>
      <c r="E86" s="5" t="n"/>
      <c r="F86" s="5" t="inlineStr">
        <is>
          <t>2026-03-17</t>
        </is>
      </c>
      <c r="G86" s="5" t="inlineStr">
        <is>
          <t>Listing syndication</t>
        </is>
      </c>
      <c r="H86" s="5" t="inlineStr">
        <is>
          <t>L:2035131703348375665</t>
        </is>
      </c>
      <c r="I86" s="14" t="inlineStr">
        <is>
          <t>listing record</t>
        </is>
      </c>
      <c r="J86" s="5" t="inlineStr">
        <is>
          <t>Unverified</t>
        </is>
      </c>
      <c r="K86" s="5" t="n"/>
      <c r="L86" s="6" t="n">
        <v>22500</v>
      </c>
      <c r="M86" s="6" t="n">
        <v>22000</v>
      </c>
      <c r="N86" s="15" t="inlineStr">
        <is>
          <t>YES</t>
        </is>
      </c>
      <c r="O86" s="6" t="n">
        <v>1429549</v>
      </c>
      <c r="P86" s="5" t="inlineStr">
        <is>
          <t>FMV</t>
        </is>
      </c>
      <c r="Q86" s="5" t="inlineStr">
        <is>
          <t>4.0%</t>
        </is>
      </c>
      <c r="R86" s="6">
        <f>ROUND(O86*IF(O86&gt;5000000,0.065,IF(O86&gt;3000000,0.0525,0.04)),0)</f>
        <v>57182.0</v>
      </c>
      <c r="S86" s="6">
        <f>R86/12</f>
        <v>4765.166666666667</v>
      </c>
      <c r="T86" s="6">
        <f>M86+S86</f>
        <v>26765.166666666668</v>
      </c>
      <c r="U86" s="10">
        <f>S86/M86</f>
        <v>0.21659848484848487</v>
      </c>
      <c r="V86" s="9">
        <f>R86/M86</f>
        <v>2.599181818181818</v>
      </c>
      <c r="W86" s="5" t="n">
        <v>16</v>
      </c>
      <c r="X86" s="12" t="inlineStr">
        <is>
          <t>Price changed on rental date; Possible unsold sponsor unit (owner holds 16 units)</t>
        </is>
      </c>
      <c r="Y86">
        <f>IF(F86="","",VALUE(LEFT(F86,4)))</f>
        <v>2026</v>
      </c>
    </row>
    <row r="87">
      <c r="A87" s="5" t="inlineStr">
        <is>
          <t>471 Washington Street, Unit 4B</t>
        </is>
      </c>
      <c r="B87" s="5" t="inlineStr">
        <is>
          <t>4B</t>
        </is>
      </c>
      <c r="C87" s="5" t="inlineStr">
        <is>
          <t>1005951506</t>
        </is>
      </c>
      <c r="D87" s="5" t="inlineStr">
        <is>
          <t>TriBeCa</t>
        </is>
      </c>
      <c r="E87" s="5" t="inlineStr">
        <is>
          <t>2025-06-24</t>
        </is>
      </c>
      <c r="F87" s="5" t="inlineStr">
        <is>
          <t>2025-06-20</t>
        </is>
      </c>
      <c r="G87" s="5" t="inlineStr">
        <is>
          <t>Listing syndication</t>
        </is>
      </c>
      <c r="H87" s="5" t="inlineStr">
        <is>
          <t>L:1791452902692850369</t>
        </is>
      </c>
      <c r="I87" s="14" t="inlineStr">
        <is>
          <t>listing record</t>
        </is>
      </c>
      <c r="J87" s="5" t="inlineStr">
        <is>
          <t>Unverified</t>
        </is>
      </c>
      <c r="K87" s="5" t="n"/>
      <c r="L87" s="6" t="n">
        <v>22500</v>
      </c>
      <c r="M87" s="6" t="n">
        <v>22500</v>
      </c>
      <c r="N87" s="15" t="inlineStr">
        <is>
          <t>YES</t>
        </is>
      </c>
      <c r="O87" s="6" t="n">
        <v>1459979</v>
      </c>
      <c r="P87" s="5" t="inlineStr">
        <is>
          <t>FMV</t>
        </is>
      </c>
      <c r="Q87" s="5" t="inlineStr">
        <is>
          <t>4.0%</t>
        </is>
      </c>
      <c r="R87" s="6">
        <f>ROUND(O87*IF(O87&gt;5000000,0.065,IF(O87&gt;3000000,0.0525,0.04)),0)</f>
        <v>58399.0</v>
      </c>
      <c r="S87" s="6">
        <f>R87/12</f>
        <v>4866.583333333333</v>
      </c>
      <c r="T87" s="6">
        <f>M87+S87</f>
        <v>27366.583333333332</v>
      </c>
      <c r="U87" s="10">
        <f>S87/M87</f>
        <v>0.2162925925925926</v>
      </c>
      <c r="V87" s="9">
        <f>R87/M87</f>
        <v>2.595511111111111</v>
      </c>
      <c r="W87" s="5" t="n">
        <v>2</v>
      </c>
      <c r="X87" s="12" t="inlineStr">
        <is>
          <t>Price changed on rental date</t>
        </is>
      </c>
      <c r="Y87">
        <f>IF(F87="","",VALUE(LEFT(F87,4)))</f>
        <v>2025</v>
      </c>
    </row>
    <row r="88">
      <c r="A88" s="5" t="inlineStr">
        <is>
          <t>53 Warren Street, Unit 1</t>
        </is>
      </c>
      <c r="B88" s="5" t="inlineStr">
        <is>
          <t>1</t>
        </is>
      </c>
      <c r="C88" s="5" t="inlineStr">
        <is>
          <t>1001331801</t>
        </is>
      </c>
      <c r="D88" s="5" t="inlineStr">
        <is>
          <t>TriBeCa</t>
        </is>
      </c>
      <c r="E88" s="5" t="inlineStr">
        <is>
          <t>2025-09-01</t>
        </is>
      </c>
      <c r="F88" s="5" t="inlineStr">
        <is>
          <t>2025-10-20</t>
        </is>
      </c>
      <c r="G88" s="5" t="inlineStr">
        <is>
          <t>Listing syndication</t>
        </is>
      </c>
      <c r="H88" s="5" t="inlineStr">
        <is>
          <t>L:1850174616340724065</t>
        </is>
      </c>
      <c r="I88" s="14" t="inlineStr">
        <is>
          <t>listing record</t>
        </is>
      </c>
      <c r="J88" s="5" t="inlineStr">
        <is>
          <t>Unverified</t>
        </is>
      </c>
      <c r="K88" s="5" t="n"/>
      <c r="L88" s="6" t="n">
        <v>25000</v>
      </c>
      <c r="M88" s="6" t="n">
        <v>25000</v>
      </c>
      <c r="N88" s="15" t="inlineStr">
        <is>
          <t>YES</t>
        </is>
      </c>
      <c r="O88" s="6" t="n">
        <v>1618800</v>
      </c>
      <c r="P88" s="5" t="inlineStr">
        <is>
          <t>FMV</t>
        </is>
      </c>
      <c r="Q88" s="5" t="inlineStr">
        <is>
          <t>4.0%</t>
        </is>
      </c>
      <c r="R88" s="6">
        <f>ROUND(O88*IF(O88&gt;5000000,0.065,IF(O88&gt;3000000,0.0525,0.04)),0)</f>
        <v>64752.0</v>
      </c>
      <c r="S88" s="6">
        <f>R88/12</f>
        <v>5396.0</v>
      </c>
      <c r="T88" s="6">
        <f>M88+S88</f>
        <v>30396.0</v>
      </c>
      <c r="U88" s="10">
        <f>S88/M88</f>
        <v>0.21584</v>
      </c>
      <c r="V88" s="9">
        <f>R88/M88</f>
        <v>2.59008</v>
      </c>
      <c r="W88" s="5" t="n">
        <v>1</v>
      </c>
      <c r="X88" s="12" t="inlineStr">
        <is>
          <t>Price changed on rental date</t>
        </is>
      </c>
      <c r="Y88">
        <f>IF(F88="","",VALUE(LEFT(F88,4)))</f>
        <v>2025</v>
      </c>
    </row>
    <row r="89">
      <c r="A89" s="5" t="inlineStr">
        <is>
          <t>1 Wall Street, Unit 1201</t>
        </is>
      </c>
      <c r="B89" s="5" t="inlineStr">
        <is>
          <t>1201</t>
        </is>
      </c>
      <c r="C89" s="5" t="inlineStr">
        <is>
          <t>1000231185</t>
        </is>
      </c>
      <c r="D89" s="5" t="inlineStr">
        <is>
          <t>Financial District</t>
        </is>
      </c>
      <c r="E89" s="5" t="inlineStr">
        <is>
          <t>2025-03-26</t>
        </is>
      </c>
      <c r="F89" s="5" t="inlineStr">
        <is>
          <t>2025-03-24</t>
        </is>
      </c>
      <c r="G89" s="5" t="inlineStr">
        <is>
          <t>Listing syndication</t>
        </is>
      </c>
      <c r="H89" s="5" t="inlineStr">
        <is>
          <t>L:1784936239166457721</t>
        </is>
      </c>
      <c r="I89" s="14" t="inlineStr">
        <is>
          <t>listing record</t>
        </is>
      </c>
      <c r="J89" s="5" t="inlineStr">
        <is>
          <t>Unverified</t>
        </is>
      </c>
      <c r="K89" s="5" t="n"/>
      <c r="L89" s="6" t="n">
        <v>21100</v>
      </c>
      <c r="M89" s="6" t="n">
        <v>22500</v>
      </c>
      <c r="N89" s="15" t="inlineStr">
        <is>
          <t>YES</t>
        </is>
      </c>
      <c r="O89" s="6" t="n">
        <v>1450936</v>
      </c>
      <c r="P89" s="5" t="inlineStr">
        <is>
          <t>FMV</t>
        </is>
      </c>
      <c r="Q89" s="5" t="inlineStr">
        <is>
          <t>4.0%</t>
        </is>
      </c>
      <c r="R89" s="6">
        <f>ROUND(O89*IF(O89&gt;5000000,0.065,IF(O89&gt;3000000,0.0525,0.04)),0)</f>
        <v>58037.0</v>
      </c>
      <c r="S89" s="6">
        <f>R89/12</f>
        <v>4836.416666666667</v>
      </c>
      <c r="T89" s="6">
        <f>M89+S89</f>
        <v>27336.416666666668</v>
      </c>
      <c r="U89" s="10">
        <f>S89/M89</f>
        <v>0.21495185185185187</v>
      </c>
      <c r="V89" s="9">
        <f>R89/M89</f>
        <v>2.579422222222222</v>
      </c>
      <c r="W89" s="5" t="n">
        <v>410</v>
      </c>
      <c r="X89" s="12" t="inlineStr">
        <is>
          <t>Reported rent above last ask ($21,100 to $22,500); Price changed on rental date; Possible unsold sponsor unit (owner holds 410 units)</t>
        </is>
      </c>
      <c r="Y89">
        <f>IF(F89="","",VALUE(LEFT(F89,4)))</f>
        <v>2025</v>
      </c>
    </row>
    <row r="90">
      <c r="A90" s="5" t="inlineStr">
        <is>
          <t>1 Wall Street, Unit 1101</t>
        </is>
      </c>
      <c r="B90" s="5" t="inlineStr">
        <is>
          <t>1101</t>
        </is>
      </c>
      <c r="C90" s="5" t="inlineStr">
        <is>
          <t>1000231153</t>
        </is>
      </c>
      <c r="D90" s="5" t="inlineStr">
        <is>
          <t>Financial District</t>
        </is>
      </c>
      <c r="E90" s="5" t="inlineStr">
        <is>
          <t>2025-04-02</t>
        </is>
      </c>
      <c r="F90" s="5" t="inlineStr">
        <is>
          <t>2025-04-02</t>
        </is>
      </c>
      <c r="G90" s="5" t="inlineStr">
        <is>
          <t>Listing syndication</t>
        </is>
      </c>
      <c r="H90" s="5" t="inlineStr">
        <is>
          <t>L:1803744663315082729</t>
        </is>
      </c>
      <c r="I90" s="14" t="inlineStr">
        <is>
          <t>listing record</t>
        </is>
      </c>
      <c r="J90" s="5" t="inlineStr">
        <is>
          <t>Unverified</t>
        </is>
      </c>
      <c r="K90" s="5" t="n"/>
      <c r="L90" s="6" t="n">
        <v>22250</v>
      </c>
      <c r="M90" s="6" t="n">
        <v>22495</v>
      </c>
      <c r="N90" s="15" t="inlineStr">
        <is>
          <t>YES</t>
        </is>
      </c>
      <c r="O90" s="6" t="n">
        <v>1450936</v>
      </c>
      <c r="P90" s="5" t="inlineStr">
        <is>
          <t>FMV</t>
        </is>
      </c>
      <c r="Q90" s="5" t="inlineStr">
        <is>
          <t>4.0%</t>
        </is>
      </c>
      <c r="R90" s="6">
        <f>ROUND(O90*IF(O90&gt;5000000,0.065,IF(O90&gt;3000000,0.0525,0.04)),0)</f>
        <v>58037.0</v>
      </c>
      <c r="S90" s="6">
        <f>R90/12</f>
        <v>4836.416666666667</v>
      </c>
      <c r="T90" s="6">
        <f>M90+S90</f>
        <v>27331.416666666668</v>
      </c>
      <c r="U90" s="10">
        <f>S90/M90</f>
        <v>0.2149996295473068</v>
      </c>
      <c r="V90" s="9">
        <f>R90/M90</f>
        <v>2.579995554567682</v>
      </c>
      <c r="W90" s="5" t="n">
        <v>410</v>
      </c>
      <c r="X90" s="12" t="inlineStr">
        <is>
          <t>Reported rent above last ask ($22,250 to $22,495); Price changed on rental date; Possible unsold sponsor unit (owner holds 410 units)</t>
        </is>
      </c>
      <c r="Y90">
        <f>IF(F90="","",VALUE(LEFT(F90,4)))</f>
        <v>2025</v>
      </c>
    </row>
    <row r="91">
      <c r="A91" s="5" t="inlineStr">
        <is>
          <t>235 West 75th Street, Unit 312</t>
        </is>
      </c>
      <c r="B91" s="5" t="inlineStr">
        <is>
          <t>312</t>
        </is>
      </c>
      <c r="C91" s="5" t="inlineStr">
        <is>
          <t>1011671222</t>
        </is>
      </c>
      <c r="D91" s="5" t="inlineStr">
        <is>
          <t>Upper West Side</t>
        </is>
      </c>
      <c r="E91" s="5" t="inlineStr">
        <is>
          <t>2025-01-24</t>
        </is>
      </c>
      <c r="F91" s="5" t="inlineStr">
        <is>
          <t>2025-01-24</t>
        </is>
      </c>
      <c r="G91" s="5" t="inlineStr">
        <is>
          <t>Listing syndication</t>
        </is>
      </c>
      <c r="H91" s="5" t="inlineStr">
        <is>
          <t>L:1723480395596690697</t>
        </is>
      </c>
      <c r="I91" s="14" t="inlineStr">
        <is>
          <t>listing record</t>
        </is>
      </c>
      <c r="J91" s="5" t="inlineStr">
        <is>
          <t>Unverified</t>
        </is>
      </c>
      <c r="K91" s="5" t="n"/>
      <c r="L91" s="6" t="n">
        <v>26000</v>
      </c>
      <c r="M91" s="6" t="n">
        <v>23500</v>
      </c>
      <c r="N91" s="15" t="inlineStr">
        <is>
          <t>YES</t>
        </is>
      </c>
      <c r="O91" s="6" t="n">
        <v>1504694</v>
      </c>
      <c r="P91" s="5" t="inlineStr">
        <is>
          <t>FMV</t>
        </is>
      </c>
      <c r="Q91" s="5" t="inlineStr">
        <is>
          <t>4.0%</t>
        </is>
      </c>
      <c r="R91" s="6">
        <f>ROUND(O91*IF(O91&gt;5000000,0.065,IF(O91&gt;3000000,0.0525,0.04)),0)</f>
        <v>60188.0</v>
      </c>
      <c r="S91" s="6">
        <f>R91/12</f>
        <v>5015.666666666667</v>
      </c>
      <c r="T91" s="6">
        <f>M91+S91</f>
        <v>28515.666666666668</v>
      </c>
      <c r="U91" s="10">
        <f>S91/M91</f>
        <v>0.2134326241134752</v>
      </c>
      <c r="V91" s="9">
        <f>R91/M91</f>
        <v>2.5611914893617023</v>
      </c>
      <c r="W91" s="5" t="n">
        <v>1</v>
      </c>
      <c r="X91" s="12" t="inlineStr">
        <is>
          <t>Price changed on rental date</t>
        </is>
      </c>
      <c r="Y91">
        <f>IF(F91="","",VALUE(LEFT(F91,4)))</f>
        <v>2025</v>
      </c>
    </row>
    <row r="92">
      <c r="A92" s="5" t="inlineStr">
        <is>
          <t>845 United Nations Plaza, Unit 59B</t>
        </is>
      </c>
      <c r="B92" s="5" t="inlineStr">
        <is>
          <t>59B</t>
        </is>
      </c>
      <c r="C92" s="5" t="inlineStr">
        <is>
          <t>1013401224</t>
        </is>
      </c>
      <c r="D92" s="5" t="inlineStr">
        <is>
          <t>Turtle Bay</t>
        </is>
      </c>
      <c r="E92" s="5" t="inlineStr">
        <is>
          <t>2026-04-11</t>
        </is>
      </c>
      <c r="F92" s="5" t="inlineStr">
        <is>
          <t>2026-04-11</t>
        </is>
      </c>
      <c r="G92" s="5" t="inlineStr">
        <is>
          <t>Listing syndication</t>
        </is>
      </c>
      <c r="H92" s="5" t="inlineStr">
        <is>
          <t>L:2027209070166522809</t>
        </is>
      </c>
      <c r="I92" s="14" t="inlineStr">
        <is>
          <t>listing record</t>
        </is>
      </c>
      <c r="J92" s="5" t="inlineStr">
        <is>
          <t>Unverified</t>
        </is>
      </c>
      <c r="K92" s="5" t="n"/>
      <c r="L92" s="6" t="n">
        <v>23000</v>
      </c>
      <c r="M92" s="6" t="n">
        <v>23000</v>
      </c>
      <c r="N92" s="5" t="inlineStr"/>
      <c r="O92" s="6" t="n">
        <v>1468803</v>
      </c>
      <c r="P92" s="5" t="inlineStr">
        <is>
          <t>FMV</t>
        </is>
      </c>
      <c r="Q92" s="5" t="inlineStr">
        <is>
          <t>4.0%</t>
        </is>
      </c>
      <c r="R92" s="6">
        <f>ROUND(O92*IF(O92&gt;5000000,0.065,IF(O92&gt;3000000,0.0525,0.04)),0)</f>
        <v>58752.0</v>
      </c>
      <c r="S92" s="6">
        <f>R92/12</f>
        <v>4896.0</v>
      </c>
      <c r="T92" s="6">
        <f>M92+S92</f>
        <v>27896.0</v>
      </c>
      <c r="U92" s="10">
        <f>S92/M92</f>
        <v>0.2128695652173913</v>
      </c>
      <c r="V92" s="9">
        <f>R92/M92</f>
        <v>2.5544347826086957</v>
      </c>
      <c r="W92" s="5" t="n">
        <v>1</v>
      </c>
      <c r="X92" s="5" t="inlineStr"/>
      <c r="Y92">
        <f>IF(F92="","",VALUE(LEFT(F92,4)))</f>
        <v>2026</v>
      </c>
    </row>
    <row r="93">
      <c r="A93" s="5" t="inlineStr">
        <is>
          <t>845 United Nations Plaza, Unit 37B</t>
        </is>
      </c>
      <c r="B93" s="5" t="inlineStr">
        <is>
          <t>37B</t>
        </is>
      </c>
      <c r="C93" s="5" t="inlineStr">
        <is>
          <t>1013401202</t>
        </is>
      </c>
      <c r="D93" s="5" t="inlineStr">
        <is>
          <t>Turtle Bay</t>
        </is>
      </c>
      <c r="E93" s="5" t="inlineStr">
        <is>
          <t>2025-07-23</t>
        </is>
      </c>
      <c r="F93" s="5" t="inlineStr">
        <is>
          <t>2025-07-23</t>
        </is>
      </c>
      <c r="G93" s="5" t="inlineStr">
        <is>
          <t>Listing syndication</t>
        </is>
      </c>
      <c r="H93" s="5" t="inlineStr">
        <is>
          <t>L:1789942998114474593</t>
        </is>
      </c>
      <c r="I93" s="14" t="inlineStr">
        <is>
          <t>listing record</t>
        </is>
      </c>
      <c r="J93" s="5" t="inlineStr">
        <is>
          <t>Unverified</t>
        </is>
      </c>
      <c r="K93" s="5" t="inlineStr">
        <is>
          <t>YES</t>
        </is>
      </c>
      <c r="L93" s="6" t="n">
        <v>23000</v>
      </c>
      <c r="M93" s="6" t="n">
        <v>19900</v>
      </c>
      <c r="N93" s="15" t="inlineStr">
        <is>
          <t>YES</t>
        </is>
      </c>
      <c r="O93" s="6" t="n">
        <v>1261375</v>
      </c>
      <c r="P93" s="5" t="inlineStr">
        <is>
          <t>FMV</t>
        </is>
      </c>
      <c r="Q93" s="5" t="inlineStr">
        <is>
          <t>4.0%</t>
        </is>
      </c>
      <c r="R93" s="6">
        <f>ROUND(O93*IF(O93&gt;5000000,0.065,IF(O93&gt;3000000,0.0525,0.04)),0)</f>
        <v>50455.0</v>
      </c>
      <c r="S93" s="6">
        <f>R93/12</f>
        <v>4204.583333333333</v>
      </c>
      <c r="T93" s="6">
        <f>M93+S93</f>
        <v>24104.583333333332</v>
      </c>
      <c r="U93" s="10">
        <f>S93/M93</f>
        <v>0.211285594639866</v>
      </c>
      <c r="V93" s="9">
        <f>R93/M93</f>
        <v>2.535427135678392</v>
      </c>
      <c r="W93" s="5" t="n">
        <v>1</v>
      </c>
      <c r="X93" s="12" t="inlineStr">
        <is>
          <t>Price changed on rental date; Relisted 15-90 days after reported lease</t>
        </is>
      </c>
      <c r="Y93">
        <f>IF(F93="","",VALUE(LEFT(F93,4)))</f>
        <v>2025</v>
      </c>
    </row>
    <row r="94">
      <c r="A94" s="5" t="inlineStr">
        <is>
          <t>37 East 12th Street, Unit 4</t>
        </is>
      </c>
      <c r="B94" s="5" t="inlineStr">
        <is>
          <t>4</t>
        </is>
      </c>
      <c r="C94" s="5" t="inlineStr">
        <is>
          <t>1005641203</t>
        </is>
      </c>
      <c r="D94" s="5" t="inlineStr">
        <is>
          <t>Greenwich Village</t>
        </is>
      </c>
      <c r="E94" s="5" t="n"/>
      <c r="F94" s="5" t="inlineStr">
        <is>
          <t>2026-05-15</t>
        </is>
      </c>
      <c r="G94" s="5" t="inlineStr">
        <is>
          <t>Listing syndication</t>
        </is>
      </c>
      <c r="H94" s="5" t="inlineStr">
        <is>
          <t>L:2079323270023437449</t>
        </is>
      </c>
      <c r="I94" s="14" t="inlineStr">
        <is>
          <t>listing record</t>
        </is>
      </c>
      <c r="J94" s="5" t="inlineStr">
        <is>
          <t>Unverified</t>
        </is>
      </c>
      <c r="K94" s="5" t="n"/>
      <c r="L94" s="6" t="n">
        <v>30000</v>
      </c>
      <c r="M94" s="6" t="n">
        <v>30000</v>
      </c>
      <c r="N94" s="5" t="inlineStr"/>
      <c r="O94" s="6" t="n">
        <v>1895386</v>
      </c>
      <c r="P94" s="5" t="inlineStr">
        <is>
          <t>FMV</t>
        </is>
      </c>
      <c r="Q94" s="5" t="inlineStr">
        <is>
          <t>4.0%</t>
        </is>
      </c>
      <c r="R94" s="6">
        <f>ROUND(O94*IF(O94&gt;5000000,0.065,IF(O94&gt;3000000,0.0525,0.04)),0)</f>
        <v>75815.0</v>
      </c>
      <c r="S94" s="6">
        <f>R94/12</f>
        <v>6317.916666666667</v>
      </c>
      <c r="T94" s="6">
        <f>M94+S94</f>
        <v>36317.916666666664</v>
      </c>
      <c r="U94" s="10">
        <f>S94/M94</f>
        <v>0.21059722222222224</v>
      </c>
      <c r="V94" s="9">
        <f>R94/M94</f>
        <v>2.5271666666666666</v>
      </c>
      <c r="W94" s="5" t="n">
        <v>1</v>
      </c>
      <c r="X94" s="5" t="inlineStr"/>
      <c r="Y94">
        <f>IF(F94="","",VALUE(LEFT(F94,4)))</f>
        <v>2026</v>
      </c>
    </row>
    <row r="95">
      <c r="A95" s="5" t="inlineStr">
        <is>
          <t>90 Franklin Street, Unit 14</t>
        </is>
      </c>
      <c r="B95" s="5" t="inlineStr">
        <is>
          <t>14</t>
        </is>
      </c>
      <c r="C95" s="5" t="inlineStr">
        <is>
          <t>1001751325</t>
        </is>
      </c>
      <c r="D95" s="5" t="inlineStr">
        <is>
          <t>TriBeCa</t>
        </is>
      </c>
      <c r="E95" s="5" t="inlineStr">
        <is>
          <t>2025-01-24</t>
        </is>
      </c>
      <c r="F95" s="5" t="inlineStr">
        <is>
          <t>2025-01-24</t>
        </is>
      </c>
      <c r="G95" s="5" t="inlineStr">
        <is>
          <t>Listing syndication</t>
        </is>
      </c>
      <c r="H95" s="5" t="inlineStr">
        <is>
          <t>L:1749427690883468961</t>
        </is>
      </c>
      <c r="I95" s="14" t="inlineStr">
        <is>
          <t>listing record</t>
        </is>
      </c>
      <c r="J95" s="5" t="inlineStr">
        <is>
          <t>Unverified</t>
        </is>
      </c>
      <c r="K95" s="5" t="n"/>
      <c r="L95" s="6" t="n">
        <v>35000</v>
      </c>
      <c r="M95" s="6" t="n">
        <v>35000</v>
      </c>
      <c r="N95" s="5" t="inlineStr"/>
      <c r="O95" s="6" t="n">
        <v>2215138</v>
      </c>
      <c r="P95" s="5" t="inlineStr">
        <is>
          <t>FMV</t>
        </is>
      </c>
      <c r="Q95" s="5" t="inlineStr">
        <is>
          <t>4.0%</t>
        </is>
      </c>
      <c r="R95" s="6">
        <f>ROUND(O95*IF(O95&gt;5000000,0.065,IF(O95&gt;3000000,0.0525,0.04)),0)</f>
        <v>88606.0</v>
      </c>
      <c r="S95" s="6">
        <f>R95/12</f>
        <v>7383.833333333333</v>
      </c>
      <c r="T95" s="6">
        <f>M95+S95</f>
        <v>42383.833333333336</v>
      </c>
      <c r="U95" s="10">
        <f>S95/M95</f>
        <v>0.21096666666666666</v>
      </c>
      <c r="V95" s="9">
        <f>R95/M95</f>
        <v>2.5316</v>
      </c>
      <c r="W95" s="5" t="n">
        <v>1</v>
      </c>
      <c r="X95" s="5" t="inlineStr"/>
      <c r="Y95">
        <f>IF(F95="","",VALUE(LEFT(F95,4)))</f>
        <v>2025</v>
      </c>
    </row>
    <row r="96">
      <c r="A96" s="5" t="inlineStr">
        <is>
          <t>320 East 82nd Street, Unit 4</t>
        </is>
      </c>
      <c r="B96" s="5" t="inlineStr">
        <is>
          <t>4</t>
        </is>
      </c>
      <c r="C96" s="5" t="inlineStr">
        <is>
          <t>1015441304</t>
        </is>
      </c>
      <c r="D96" s="5" t="inlineStr">
        <is>
          <t>Upper East Side</t>
        </is>
      </c>
      <c r="E96" s="5" t="inlineStr">
        <is>
          <t>2025-01-15</t>
        </is>
      </c>
      <c r="F96" s="5" t="inlineStr">
        <is>
          <t>2025-01-27</t>
        </is>
      </c>
      <c r="G96" s="5" t="inlineStr">
        <is>
          <t>Listing syndication</t>
        </is>
      </c>
      <c r="H96" s="5" t="inlineStr">
        <is>
          <t>L:1662525428608638609</t>
        </is>
      </c>
      <c r="I96" s="14" t="inlineStr">
        <is>
          <t>listing record</t>
        </is>
      </c>
      <c r="J96" s="5" t="inlineStr">
        <is>
          <t>Unverified</t>
        </is>
      </c>
      <c r="K96" s="5" t="n"/>
      <c r="L96" s="6" t="n">
        <v>25000</v>
      </c>
      <c r="M96" s="6" t="n">
        <v>22000</v>
      </c>
      <c r="N96" s="15" t="inlineStr">
        <is>
          <t>YES</t>
        </is>
      </c>
      <c r="O96" s="6" t="n">
        <v>1386914</v>
      </c>
      <c r="P96" s="5" t="inlineStr">
        <is>
          <t>FMV</t>
        </is>
      </c>
      <c r="Q96" s="5" t="inlineStr">
        <is>
          <t>4.0%</t>
        </is>
      </c>
      <c r="R96" s="6">
        <f>ROUND(O96*IF(O96&gt;5000000,0.065,IF(O96&gt;3000000,0.0525,0.04)),0)</f>
        <v>55477.0</v>
      </c>
      <c r="S96" s="6">
        <f>R96/12</f>
        <v>4623.083333333333</v>
      </c>
      <c r="T96" s="6">
        <f>M96+S96</f>
        <v>26623.083333333332</v>
      </c>
      <c r="U96" s="10">
        <f>S96/M96</f>
        <v>0.2101401515151515</v>
      </c>
      <c r="V96" s="9">
        <f>R96/M96</f>
        <v>2.5216818181818184</v>
      </c>
      <c r="W96" s="5" t="n">
        <v>1</v>
      </c>
      <c r="X96" s="12" t="inlineStr">
        <is>
          <t>Price changed on rental date</t>
        </is>
      </c>
      <c r="Y96">
        <f>IF(F96="","",VALUE(LEFT(F96,4)))</f>
        <v>2025</v>
      </c>
    </row>
    <row r="97">
      <c r="A97" s="5" t="inlineStr">
        <is>
          <t>172 Madison Avenue, Unit 26A</t>
        </is>
      </c>
      <c r="B97" s="5" t="inlineStr">
        <is>
          <t>26A</t>
        </is>
      </c>
      <c r="C97" s="5" t="inlineStr">
        <is>
          <t>1008631166</t>
        </is>
      </c>
      <c r="D97" s="5" t="inlineStr">
        <is>
          <t>Midtown South</t>
        </is>
      </c>
      <c r="E97" s="5" t="inlineStr">
        <is>
          <t>2026-01-23</t>
        </is>
      </c>
      <c r="F97" s="5" t="inlineStr">
        <is>
          <t>2026-02-01</t>
        </is>
      </c>
      <c r="G97" s="5" t="inlineStr">
        <is>
          <t>Listing syndication</t>
        </is>
      </c>
      <c r="H97" s="5" t="inlineStr">
        <is>
          <t>L:1946596408535295849</t>
        </is>
      </c>
      <c r="I97" s="14" t="inlineStr">
        <is>
          <t>listing record</t>
        </is>
      </c>
      <c r="J97" s="5" t="inlineStr">
        <is>
          <t>Unverified</t>
        </is>
      </c>
      <c r="K97" s="5" t="n"/>
      <c r="L97" s="6" t="n">
        <v>21000</v>
      </c>
      <c r="M97" s="6" t="n">
        <v>19000</v>
      </c>
      <c r="N97" s="15" t="inlineStr">
        <is>
          <t>YES</t>
        </is>
      </c>
      <c r="O97" s="6" t="n">
        <v>1193352</v>
      </c>
      <c r="P97" s="5" t="inlineStr">
        <is>
          <t>FMV</t>
        </is>
      </c>
      <c r="Q97" s="5" t="inlineStr">
        <is>
          <t>4.0%</t>
        </is>
      </c>
      <c r="R97" s="6">
        <f>ROUND(O97*IF(O97&gt;5000000,0.065,IF(O97&gt;3000000,0.0525,0.04)),0)</f>
        <v>47734.0</v>
      </c>
      <c r="S97" s="6">
        <f>R97/12</f>
        <v>3977.8333333333335</v>
      </c>
      <c r="T97" s="6">
        <f>M97+S97</f>
        <v>22977.833333333332</v>
      </c>
      <c r="U97" s="10">
        <f>S97/M97</f>
        <v>0.20935964912280702</v>
      </c>
      <c r="V97" s="9">
        <f>R97/M97</f>
        <v>2.5123157894736843</v>
      </c>
      <c r="W97" s="5" t="n">
        <v>1</v>
      </c>
      <c r="X97" s="12" t="inlineStr">
        <is>
          <t>Price changed on rental date</t>
        </is>
      </c>
      <c r="Y97">
        <f>IF(F97="","",VALUE(LEFT(F97,4)))</f>
        <v>2026</v>
      </c>
    </row>
    <row r="98">
      <c r="A98" s="5" t="inlineStr">
        <is>
          <t>50 United Nations Plaza, Unit 34B</t>
        </is>
      </c>
      <c r="B98" s="5" t="inlineStr">
        <is>
          <t>34B</t>
        </is>
      </c>
      <c r="C98" s="5" t="inlineStr">
        <is>
          <t>1013391181</t>
        </is>
      </c>
      <c r="D98" s="5" t="inlineStr">
        <is>
          <t>Turtle Bay</t>
        </is>
      </c>
      <c r="E98" s="5" t="inlineStr">
        <is>
          <t>2025-05-29</t>
        </is>
      </c>
      <c r="F98" s="5" t="inlineStr">
        <is>
          <t>2025-05-29</t>
        </is>
      </c>
      <c r="G98" s="5" t="inlineStr">
        <is>
          <t>Compass listing</t>
        </is>
      </c>
      <c r="H98" s="5" t="inlineStr">
        <is>
          <t>L:1748047885411496681</t>
        </is>
      </c>
      <c r="I98" s="14" t="inlineStr">
        <is>
          <t>listing record</t>
        </is>
      </c>
      <c r="J98" s="5" t="inlineStr">
        <is>
          <t>Unverified</t>
        </is>
      </c>
      <c r="K98" s="5" t="n"/>
      <c r="L98" s="6" t="n">
        <v>25000</v>
      </c>
      <c r="M98" s="6" t="n">
        <v>24000</v>
      </c>
      <c r="N98" s="15" t="inlineStr">
        <is>
          <t>YES</t>
        </is>
      </c>
      <c r="O98" s="6" t="n">
        <v>1493745</v>
      </c>
      <c r="P98" s="5" t="inlineStr">
        <is>
          <t>FMV</t>
        </is>
      </c>
      <c r="Q98" s="5" t="inlineStr">
        <is>
          <t>4.0%</t>
        </is>
      </c>
      <c r="R98" s="6">
        <f>ROUND(O98*IF(O98&gt;5000000,0.065,IF(O98&gt;3000000,0.0525,0.04)),0)</f>
        <v>59750.0</v>
      </c>
      <c r="S98" s="6">
        <f>R98/12</f>
        <v>4979.166666666667</v>
      </c>
      <c r="T98" s="6">
        <f>M98+S98</f>
        <v>28979.166666666668</v>
      </c>
      <c r="U98" s="10">
        <f>S98/M98</f>
        <v>0.2074652777777778</v>
      </c>
      <c r="V98" s="9">
        <f>R98/M98</f>
        <v>2.4895833333333335</v>
      </c>
      <c r="W98" s="5" t="n">
        <v>1</v>
      </c>
      <c r="X98" s="12" t="inlineStr">
        <is>
          <t>Price changed on rental date</t>
        </is>
      </c>
      <c r="Y98">
        <f>IF(F98="","",VALUE(LEFT(F98,4)))</f>
        <v>2025</v>
      </c>
    </row>
    <row r="99">
      <c r="A99" s="5" t="inlineStr">
        <is>
          <t>115 Mercer Street, Unit 2B</t>
        </is>
      </c>
      <c r="B99" s="5" t="inlineStr">
        <is>
          <t>2B</t>
        </is>
      </c>
      <c r="C99" s="5" t="inlineStr">
        <is>
          <t>1004991404</t>
        </is>
      </c>
      <c r="D99" s="5" t="inlineStr">
        <is>
          <t>SoHo</t>
        </is>
      </c>
      <c r="E99" s="5" t="inlineStr">
        <is>
          <t>2025-03-31</t>
        </is>
      </c>
      <c r="F99" s="5" t="inlineStr">
        <is>
          <t>2025-04-14</t>
        </is>
      </c>
      <c r="G99" s="5" t="inlineStr">
        <is>
          <t>Listing syndication</t>
        </is>
      </c>
      <c r="H99" s="5" t="inlineStr">
        <is>
          <t>L:1796619787425821473</t>
        </is>
      </c>
      <c r="I99" s="14" t="inlineStr">
        <is>
          <t>listing record</t>
        </is>
      </c>
      <c r="J99" s="5" t="inlineStr">
        <is>
          <t>Unverified</t>
        </is>
      </c>
      <c r="K99" s="5" t="n"/>
      <c r="L99" s="6" t="n">
        <v>22000</v>
      </c>
      <c r="M99" s="6" t="n">
        <v>22000</v>
      </c>
      <c r="N99" s="5" t="inlineStr"/>
      <c r="O99" s="6" t="n">
        <v>1369780</v>
      </c>
      <c r="P99" s="5" t="inlineStr">
        <is>
          <t>FMV</t>
        </is>
      </c>
      <c r="Q99" s="5" t="inlineStr">
        <is>
          <t>4.0%</t>
        </is>
      </c>
      <c r="R99" s="6">
        <f>ROUND(O99*IF(O99&gt;5000000,0.065,IF(O99&gt;3000000,0.0525,0.04)),0)</f>
        <v>54791.0</v>
      </c>
      <c r="S99" s="6">
        <f>R99/12</f>
        <v>4565.916666666667</v>
      </c>
      <c r="T99" s="6">
        <f>M99+S99</f>
        <v>26565.916666666668</v>
      </c>
      <c r="U99" s="10">
        <f>S99/M99</f>
        <v>0.20754166666666668</v>
      </c>
      <c r="V99" s="9">
        <f>R99/M99</f>
        <v>2.4905</v>
      </c>
      <c r="W99" s="5" t="n">
        <v>1</v>
      </c>
      <c r="X99" s="5" t="inlineStr"/>
      <c r="Y99">
        <f>IF(F99="","",VALUE(LEFT(F99,4)))</f>
        <v>2025</v>
      </c>
    </row>
    <row r="100">
      <c r="A100" s="5" t="inlineStr">
        <is>
          <t>220 Riverside Boulevard, Unit 43A</t>
        </is>
      </c>
      <c r="B100" s="5" t="inlineStr">
        <is>
          <t>43A</t>
        </is>
      </c>
      <c r="C100" s="5" t="inlineStr">
        <is>
          <t>1011711443</t>
        </is>
      </c>
      <c r="D100" s="5" t="inlineStr">
        <is>
          <t>Upper West Side</t>
        </is>
      </c>
      <c r="E100" s="5" t="inlineStr">
        <is>
          <t>2025-10-14</t>
        </is>
      </c>
      <c r="F100" s="5" t="inlineStr">
        <is>
          <t>2025-11-13</t>
        </is>
      </c>
      <c r="G100" s="5" t="inlineStr">
        <is>
          <t>Listing syndication</t>
        </is>
      </c>
      <c r="H100" s="5" t="inlineStr">
        <is>
          <t>L:1926365575419877753</t>
        </is>
      </c>
      <c r="I100" s="14" t="inlineStr">
        <is>
          <t>listing record</t>
        </is>
      </c>
      <c r="J100" s="5" t="inlineStr">
        <is>
          <t>Unverified</t>
        </is>
      </c>
      <c r="K100" s="5" t="n"/>
      <c r="L100" s="6" t="n">
        <v>16500</v>
      </c>
      <c r="M100" s="6" t="n">
        <v>16500</v>
      </c>
      <c r="N100" s="5" t="inlineStr"/>
      <c r="O100" s="6" t="n">
        <v>1024580</v>
      </c>
      <c r="P100" s="5" t="inlineStr">
        <is>
          <t>FMV</t>
        </is>
      </c>
      <c r="Q100" s="5" t="inlineStr">
        <is>
          <t>4.0%</t>
        </is>
      </c>
      <c r="R100" s="6">
        <f>ROUND(O100*IF(O100&gt;5000000,0.065,IF(O100&gt;3000000,0.0525,0.04)),0)</f>
        <v>40983.0</v>
      </c>
      <c r="S100" s="6">
        <f>R100/12</f>
        <v>3415.25</v>
      </c>
      <c r="T100" s="6">
        <f>M100+S100</f>
        <v>19915.25</v>
      </c>
      <c r="U100" s="10">
        <f>S100/M100</f>
        <v>0.2069848484848485</v>
      </c>
      <c r="V100" s="9">
        <f>R100/M100</f>
        <v>2.4838181818181817</v>
      </c>
      <c r="W100" s="5" t="n">
        <v>1</v>
      </c>
      <c r="X100" s="5" t="inlineStr"/>
      <c r="Y100">
        <f>IF(F100="","",VALUE(LEFT(F100,4)))</f>
        <v>2025</v>
      </c>
    </row>
    <row r="101">
      <c r="A101" s="5" t="inlineStr">
        <is>
          <t>500 West End Avenue, Unit 8C</t>
        </is>
      </c>
      <c r="B101" s="5" t="inlineStr">
        <is>
          <t>8C</t>
        </is>
      </c>
      <c r="C101" s="5" t="inlineStr">
        <is>
          <t>1012321162</t>
        </is>
      </c>
      <c r="D101" s="5" t="inlineStr">
        <is>
          <t>Upper West Side</t>
        </is>
      </c>
      <c r="E101" s="5" t="inlineStr">
        <is>
          <t>2025-05-13</t>
        </is>
      </c>
      <c r="F101" s="5" t="inlineStr">
        <is>
          <t>2025-05-13</t>
        </is>
      </c>
      <c r="G101" s="5" t="inlineStr">
        <is>
          <t>Listing syndication</t>
        </is>
      </c>
      <c r="H101" s="5" t="inlineStr">
        <is>
          <t>L:1785871151131172049</t>
        </is>
      </c>
      <c r="I101" s="14" t="inlineStr">
        <is>
          <t>listing record</t>
        </is>
      </c>
      <c r="J101" s="5" t="inlineStr">
        <is>
          <t>Unverified</t>
        </is>
      </c>
      <c r="K101" s="5" t="n"/>
      <c r="L101" s="6" t="n"/>
      <c r="M101" s="6" t="n">
        <v>23250</v>
      </c>
      <c r="N101" s="15" t="inlineStr">
        <is>
          <t>YES</t>
        </is>
      </c>
      <c r="O101" s="6" t="n">
        <v>1440394</v>
      </c>
      <c r="P101" s="5" t="inlineStr">
        <is>
          <t>FMV</t>
        </is>
      </c>
      <c r="Q101" s="5" t="inlineStr">
        <is>
          <t>4.0%</t>
        </is>
      </c>
      <c r="R101" s="6">
        <f>ROUND(O101*IF(O101&gt;5000000,0.065,IF(O101&gt;3000000,0.0525,0.04)),0)</f>
        <v>57616.0</v>
      </c>
      <c r="S101" s="6">
        <f>R101/12</f>
        <v>4801.333333333333</v>
      </c>
      <c r="T101" s="6">
        <f>M101+S101</f>
        <v>28051.333333333332</v>
      </c>
      <c r="U101" s="10">
        <f>S101/M101</f>
        <v>0.2065089605734767</v>
      </c>
      <c r="V101" s="9">
        <f>R101/M101</f>
        <v>2.4781075268817205</v>
      </c>
      <c r="W101" s="5" t="n">
        <v>1</v>
      </c>
      <c r="X101" s="12" t="inlineStr">
        <is>
          <t>Price changed on rental date</t>
        </is>
      </c>
      <c r="Y101">
        <f>IF(F101="","",VALUE(LEFT(F101,4)))</f>
        <v>2025</v>
      </c>
    </row>
    <row r="102">
      <c r="A102" s="5" t="inlineStr">
        <is>
          <t>35 Hudson Yards, Unit 7802</t>
        </is>
      </c>
      <c r="B102" s="5" t="inlineStr">
        <is>
          <t>7802</t>
        </is>
      </c>
      <c r="C102" s="5" t="inlineStr">
        <is>
          <t>1007021510</t>
        </is>
      </c>
      <c r="D102" s="5" t="inlineStr">
        <is>
          <t>Hudson Yards</t>
        </is>
      </c>
      <c r="E102" s="5" t="inlineStr">
        <is>
          <t>2025-03-24</t>
        </is>
      </c>
      <c r="F102" s="5" t="inlineStr">
        <is>
          <t>2025-03-24</t>
        </is>
      </c>
      <c r="G102" s="5" t="inlineStr">
        <is>
          <t>Listing syndication</t>
        </is>
      </c>
      <c r="H102" s="5" t="inlineStr">
        <is>
          <t>L:1792198164402944457</t>
        </is>
      </c>
      <c r="I102" s="14" t="inlineStr">
        <is>
          <t>listing record</t>
        </is>
      </c>
      <c r="J102" s="5" t="inlineStr">
        <is>
          <t>Unverified</t>
        </is>
      </c>
      <c r="K102" s="5" t="n"/>
      <c r="L102" s="6" t="n">
        <v>28000</v>
      </c>
      <c r="M102" s="6" t="n">
        <v>25000</v>
      </c>
      <c r="N102" s="15" t="inlineStr">
        <is>
          <t>YES</t>
        </is>
      </c>
      <c r="O102" s="6" t="n">
        <v>1512405</v>
      </c>
      <c r="P102" s="5" t="inlineStr">
        <is>
          <t>FMV</t>
        </is>
      </c>
      <c r="Q102" s="5" t="inlineStr">
        <is>
          <t>4.0%</t>
        </is>
      </c>
      <c r="R102" s="6">
        <f>ROUND(O102*IF(O102&gt;5000000,0.065,IF(O102&gt;3000000,0.0525,0.04)),0)</f>
        <v>60496.0</v>
      </c>
      <c r="S102" s="6">
        <f>R102/12</f>
        <v>5041.333333333333</v>
      </c>
      <c r="T102" s="6">
        <f>M102+S102</f>
        <v>30041.333333333332</v>
      </c>
      <c r="U102" s="10">
        <f>S102/M102</f>
        <v>0.20165333333333332</v>
      </c>
      <c r="V102" s="9">
        <f>R102/M102</f>
        <v>2.41984</v>
      </c>
      <c r="W102" s="5" t="n">
        <v>1</v>
      </c>
      <c r="X102" s="12" t="inlineStr">
        <is>
          <t>Price changed on rental date</t>
        </is>
      </c>
      <c r="Y102">
        <f>IF(F102="","",VALUE(LEFT(F102,4)))</f>
        <v>2025</v>
      </c>
    </row>
    <row r="103">
      <c r="A103" s="5" t="inlineStr">
        <is>
          <t>53 West 53rd Street, Unit 36BC</t>
        </is>
      </c>
      <c r="B103" s="5" t="inlineStr">
        <is>
          <t>36BC</t>
        </is>
      </c>
      <c r="C103" s="5" t="inlineStr">
        <is>
          <t>1012691359</t>
        </is>
      </c>
      <c r="D103" s="5" t="inlineStr">
        <is>
          <t>Midtown Central</t>
        </is>
      </c>
      <c r="E103" s="5" t="inlineStr">
        <is>
          <t>2026-05-27</t>
        </is>
      </c>
      <c r="F103" s="5" t="inlineStr">
        <is>
          <t>2026-06-15</t>
        </is>
      </c>
      <c r="G103" s="5" t="inlineStr">
        <is>
          <t>Listing syndication</t>
        </is>
      </c>
      <c r="H103" s="5" t="inlineStr">
        <is>
          <t>L:2057362463897732033</t>
        </is>
      </c>
      <c r="I103" s="14" t="inlineStr">
        <is>
          <t>listing record</t>
        </is>
      </c>
      <c r="J103" s="5" t="inlineStr">
        <is>
          <t>Unverified</t>
        </is>
      </c>
      <c r="K103" s="5" t="n"/>
      <c r="L103" s="6" t="n">
        <v>45000</v>
      </c>
      <c r="M103" s="6" t="n">
        <v>39000</v>
      </c>
      <c r="N103" s="15" t="inlineStr">
        <is>
          <t>YES</t>
        </is>
      </c>
      <c r="O103" s="6" t="n">
        <v>2349653</v>
      </c>
      <c r="P103" s="5" t="inlineStr">
        <is>
          <t>FMV</t>
        </is>
      </c>
      <c r="Q103" s="5" t="inlineStr">
        <is>
          <t>4.0%</t>
        </is>
      </c>
      <c r="R103" s="6">
        <f>ROUND(O103*IF(O103&gt;5000000,0.065,IF(O103&gt;3000000,0.0525,0.04)),0)</f>
        <v>93986.0</v>
      </c>
      <c r="S103" s="6">
        <f>R103/12</f>
        <v>7832.166666666667</v>
      </c>
      <c r="T103" s="6">
        <f>M103+S103</f>
        <v>46832.166666666664</v>
      </c>
      <c r="U103" s="10">
        <f>S103/M103</f>
        <v>0.20082478632478634</v>
      </c>
      <c r="V103" s="9">
        <f>R103/M103</f>
        <v>2.409897435897436</v>
      </c>
      <c r="W103" s="5" t="n">
        <v>1</v>
      </c>
      <c r="X103" s="12" t="inlineStr">
        <is>
          <t>Price changed on rental date</t>
        </is>
      </c>
      <c r="Y103">
        <f>IF(F103="","",VALUE(LEFT(F103,4)))</f>
        <v>2026</v>
      </c>
    </row>
    <row r="104">
      <c r="A104" s="5" t="inlineStr">
        <is>
          <t>508 West 24th Street, Unit 6S</t>
        </is>
      </c>
      <c r="B104" s="5" t="inlineStr">
        <is>
          <t>6S</t>
        </is>
      </c>
      <c r="C104" s="5" t="inlineStr">
        <is>
          <t>1006952009</t>
        </is>
      </c>
      <c r="D104" s="5" t="inlineStr">
        <is>
          <t>Chelsea</t>
        </is>
      </c>
      <c r="E104" s="5" t="inlineStr">
        <is>
          <t>2026-02-06</t>
        </is>
      </c>
      <c r="F104" s="5" t="inlineStr">
        <is>
          <t>2026-02-11</t>
        </is>
      </c>
      <c r="G104" s="5" t="inlineStr">
        <is>
          <t>Listing syndication</t>
        </is>
      </c>
      <c r="H104" s="5" t="inlineStr">
        <is>
          <t>L:1867497809104392985</t>
        </is>
      </c>
      <c r="I104" s="14" t="inlineStr">
        <is>
          <t>listing record</t>
        </is>
      </c>
      <c r="J104" s="5" t="inlineStr">
        <is>
          <t>Unverified</t>
        </is>
      </c>
      <c r="K104" s="5" t="inlineStr">
        <is>
          <t>YES</t>
        </is>
      </c>
      <c r="L104" s="6" t="n">
        <v>29000</v>
      </c>
      <c r="M104" s="6" t="n">
        <v>24000</v>
      </c>
      <c r="N104" s="15" t="inlineStr">
        <is>
          <t>YES</t>
        </is>
      </c>
      <c r="O104" s="6" t="n">
        <v>1440602</v>
      </c>
      <c r="P104" s="5" t="inlineStr">
        <is>
          <t>FMV</t>
        </is>
      </c>
      <c r="Q104" s="5" t="inlineStr">
        <is>
          <t>4.0%</t>
        </is>
      </c>
      <c r="R104" s="6">
        <f>ROUND(O104*IF(O104&gt;5000000,0.065,IF(O104&gt;3000000,0.0525,0.04)),0)</f>
        <v>57624.0</v>
      </c>
      <c r="S104" s="6">
        <f>R104/12</f>
        <v>4802.0</v>
      </c>
      <c r="T104" s="6">
        <f>M104+S104</f>
        <v>28802.0</v>
      </c>
      <c r="U104" s="10">
        <f>S104/M104</f>
        <v>0.20008333333333334</v>
      </c>
      <c r="V104" s="9">
        <f>R104/M104</f>
        <v>2.401</v>
      </c>
      <c r="W104" s="5" t="n">
        <v>1</v>
      </c>
      <c r="X104" s="12" t="inlineStr">
        <is>
          <t>Price changed on rental date; Relisted 15-90 days after reported lease</t>
        </is>
      </c>
      <c r="Y104">
        <f>IF(F104="","",VALUE(LEFT(F104,4)))</f>
        <v>2026</v>
      </c>
    </row>
    <row r="105">
      <c r="A105" s="5" t="inlineStr">
        <is>
          <t>53 West 53rd Street, Unit 33A</t>
        </is>
      </c>
      <c r="B105" s="5" t="inlineStr">
        <is>
          <t>33A</t>
        </is>
      </c>
      <c r="C105" s="5" t="inlineStr">
        <is>
          <t>1012691370</t>
        </is>
      </c>
      <c r="D105" s="5" t="inlineStr">
        <is>
          <t>Midtown Central</t>
        </is>
      </c>
      <c r="E105" s="5" t="inlineStr">
        <is>
          <t>2024-12-31</t>
        </is>
      </c>
      <c r="F105" s="5" t="inlineStr">
        <is>
          <t>2025-02-04</t>
        </is>
      </c>
      <c r="G105" s="5" t="inlineStr">
        <is>
          <t>Listing syndication</t>
        </is>
      </c>
      <c r="H105" s="5" t="inlineStr">
        <is>
          <t>L:1566161030523461009</t>
        </is>
      </c>
      <c r="I105" s="14" t="inlineStr">
        <is>
          <t>listing record</t>
        </is>
      </c>
      <c r="J105" s="5" t="inlineStr">
        <is>
          <t>Unverified</t>
        </is>
      </c>
      <c r="K105" s="5" t="inlineStr">
        <is>
          <t>YES</t>
        </is>
      </c>
      <c r="L105" s="6" t="n">
        <v>38000</v>
      </c>
      <c r="M105" s="6" t="n">
        <v>27000</v>
      </c>
      <c r="N105" s="15" t="inlineStr">
        <is>
          <t>YES</t>
        </is>
      </c>
      <c r="O105" s="6" t="n">
        <v>1614343</v>
      </c>
      <c r="P105" s="5" t="inlineStr">
        <is>
          <t>FMV</t>
        </is>
      </c>
      <c r="Q105" s="5" t="inlineStr">
        <is>
          <t>4.0%</t>
        </is>
      </c>
      <c r="R105" s="6">
        <f>ROUND(O105*IF(O105&gt;5000000,0.065,IF(O105&gt;3000000,0.0525,0.04)),0)</f>
        <v>64574.0</v>
      </c>
      <c r="S105" s="6">
        <f>R105/12</f>
        <v>5381.166666666667</v>
      </c>
      <c r="T105" s="6">
        <f>M105+S105</f>
        <v>32381.166666666668</v>
      </c>
      <c r="U105" s="10">
        <f>S105/M105</f>
        <v>0.1993024691358025</v>
      </c>
      <c r="V105" s="9">
        <f>R105/M105</f>
        <v>2.3916296296296298</v>
      </c>
      <c r="W105" s="5" t="n">
        <v>1</v>
      </c>
      <c r="X105" s="12" t="inlineStr">
        <is>
          <t>Price changed on rental date; Relisted 15-90 days after reported lease</t>
        </is>
      </c>
      <c r="Y105">
        <f>IF(F105="","",VALUE(LEFT(F105,4)))</f>
        <v>2025</v>
      </c>
    </row>
    <row r="106">
      <c r="A106" s="5" t="inlineStr">
        <is>
          <t>1200 5th Avenue, Unit 4A</t>
        </is>
      </c>
      <c r="B106" s="5" t="inlineStr">
        <is>
          <t>4A</t>
        </is>
      </c>
      <c r="C106" s="5" t="inlineStr">
        <is>
          <t>1016071008</t>
        </is>
      </c>
      <c r="D106" s="5" t="inlineStr">
        <is>
          <t>Upper East Side</t>
        </is>
      </c>
      <c r="E106" s="5" t="inlineStr">
        <is>
          <t>2026-01-08</t>
        </is>
      </c>
      <c r="F106" s="5" t="inlineStr">
        <is>
          <t>2026-01-08</t>
        </is>
      </c>
      <c r="G106" s="5" t="inlineStr">
        <is>
          <t>Listing syndication</t>
        </is>
      </c>
      <c r="H106" s="5" t="inlineStr">
        <is>
          <t>L:1943679741772466761</t>
        </is>
      </c>
      <c r="I106" s="14" t="inlineStr">
        <is>
          <t>listing record</t>
        </is>
      </c>
      <c r="J106" s="5" t="inlineStr">
        <is>
          <t>Unverified</t>
        </is>
      </c>
      <c r="K106" s="5" t="n"/>
      <c r="L106" s="6" t="n">
        <v>23500</v>
      </c>
      <c r="M106" s="6" t="n">
        <v>23500</v>
      </c>
      <c r="N106" s="5" t="inlineStr"/>
      <c r="O106" s="6" t="n">
        <v>1389073</v>
      </c>
      <c r="P106" s="5" t="inlineStr">
        <is>
          <t>FMV</t>
        </is>
      </c>
      <c r="Q106" s="5" t="inlineStr">
        <is>
          <t>4.0%</t>
        </is>
      </c>
      <c r="R106" s="6">
        <f>ROUND(O106*IF(O106&gt;5000000,0.065,IF(O106&gt;3000000,0.0525,0.04)),0)</f>
        <v>55563.0</v>
      </c>
      <c r="S106" s="6">
        <f>R106/12</f>
        <v>4630.25</v>
      </c>
      <c r="T106" s="6">
        <f>M106+S106</f>
        <v>28130.25</v>
      </c>
      <c r="U106" s="10">
        <f>S106/M106</f>
        <v>0.19703191489361702</v>
      </c>
      <c r="V106" s="9">
        <f>R106/M106</f>
        <v>2.364382978723404</v>
      </c>
      <c r="W106" s="5" t="n">
        <v>1</v>
      </c>
      <c r="X106" s="5" t="inlineStr"/>
      <c r="Y106">
        <f>IF(F106="","",VALUE(LEFT(F106,4)))</f>
        <v>2026</v>
      </c>
    </row>
    <row r="107">
      <c r="A107" s="5" t="inlineStr">
        <is>
          <t>252 7th Avenue, Unit PHC</t>
        </is>
      </c>
      <c r="B107" s="5" t="inlineStr">
        <is>
          <t>PHC</t>
        </is>
      </c>
      <c r="C107" s="5" t="inlineStr">
        <is>
          <t>1007741352</t>
        </is>
      </c>
      <c r="D107" s="5" t="inlineStr">
        <is>
          <t>Chelsea</t>
        </is>
      </c>
      <c r="E107" s="5" t="n"/>
      <c r="F107" s="5" t="inlineStr">
        <is>
          <t>2025-04-04</t>
        </is>
      </c>
      <c r="G107" s="5" t="inlineStr">
        <is>
          <t>Listing syndication</t>
        </is>
      </c>
      <c r="H107" s="5" t="inlineStr">
        <is>
          <t>L:2068298184159773209</t>
        </is>
      </c>
      <c r="I107" s="14" t="inlineStr">
        <is>
          <t>listing record</t>
        </is>
      </c>
      <c r="J107" s="5" t="inlineStr">
        <is>
          <t>Unverified</t>
        </is>
      </c>
      <c r="K107" s="5" t="n"/>
      <c r="L107" s="6" t="n">
        <v>25000</v>
      </c>
      <c r="M107" s="6" t="n">
        <v>25000</v>
      </c>
      <c r="N107" s="5" t="inlineStr"/>
      <c r="O107" s="6" t="n">
        <v>1453992</v>
      </c>
      <c r="P107" s="5" t="inlineStr">
        <is>
          <t>FMV</t>
        </is>
      </c>
      <c r="Q107" s="5" t="inlineStr">
        <is>
          <t>4.0%</t>
        </is>
      </c>
      <c r="R107" s="6">
        <f>ROUND(O107*IF(O107&gt;5000000,0.065,IF(O107&gt;3000000,0.0525,0.04)),0)</f>
        <v>58160.0</v>
      </c>
      <c r="S107" s="6">
        <f>R107/12</f>
        <v>4846.666666666667</v>
      </c>
      <c r="T107" s="6">
        <f>M107+S107</f>
        <v>29846.666666666668</v>
      </c>
      <c r="U107" s="10">
        <f>S107/M107</f>
        <v>0.1938666666666667</v>
      </c>
      <c r="V107" s="9">
        <f>R107/M107</f>
        <v>2.3264</v>
      </c>
      <c r="W107" s="5" t="n">
        <v>1</v>
      </c>
      <c r="X107" s="5" t="inlineStr"/>
      <c r="Y107">
        <f>IF(F107="","",VALUE(LEFT(F107,4)))</f>
        <v>2025</v>
      </c>
    </row>
    <row r="108">
      <c r="A108" s="5" t="inlineStr">
        <is>
          <t>200 East 95th Street, Unit 20C</t>
        </is>
      </c>
      <c r="B108" s="5" t="inlineStr">
        <is>
          <t>20C</t>
        </is>
      </c>
      <c r="C108" s="5" t="inlineStr">
        <is>
          <t>1015401380</t>
        </is>
      </c>
      <c r="D108" s="5" t="inlineStr">
        <is>
          <t>Upper East Side</t>
        </is>
      </c>
      <c r="E108" s="5" t="n"/>
      <c r="F108" s="5" t="inlineStr">
        <is>
          <t>2026-04-01</t>
        </is>
      </c>
      <c r="G108" s="5" t="inlineStr">
        <is>
          <t>Listing syndication</t>
        </is>
      </c>
      <c r="H108" s="5" t="inlineStr">
        <is>
          <t>L:1913296852017198025</t>
        </is>
      </c>
      <c r="I108" s="14" t="inlineStr">
        <is>
          <t>listing record</t>
        </is>
      </c>
      <c r="J108" s="5" t="inlineStr">
        <is>
          <t>Unverified</t>
        </is>
      </c>
      <c r="K108" s="5" t="inlineStr">
        <is>
          <t>YES</t>
        </is>
      </c>
      <c r="L108" s="6" t="n">
        <v>19000</v>
      </c>
      <c r="M108" s="6" t="n">
        <v>18000</v>
      </c>
      <c r="N108" s="15" t="inlineStr">
        <is>
          <t>YES</t>
        </is>
      </c>
      <c r="O108" s="6" t="n">
        <v>1047718</v>
      </c>
      <c r="P108" s="5" t="inlineStr">
        <is>
          <t>FMV</t>
        </is>
      </c>
      <c r="Q108" s="5" t="inlineStr">
        <is>
          <t>4.0%</t>
        </is>
      </c>
      <c r="R108" s="6">
        <f>ROUND(O108*IF(O108&gt;5000000,0.065,IF(O108&gt;3000000,0.0525,0.04)),0)</f>
        <v>41909.0</v>
      </c>
      <c r="S108" s="6">
        <f>R108/12</f>
        <v>3492.4166666666665</v>
      </c>
      <c r="T108" s="6">
        <f>M108+S108</f>
        <v>21492.416666666668</v>
      </c>
      <c r="U108" s="10">
        <f>S108/M108</f>
        <v>0.19402314814814814</v>
      </c>
      <c r="V108" s="9">
        <f>R108/M108</f>
        <v>2.3282777777777777</v>
      </c>
      <c r="W108" s="5" t="n">
        <v>1</v>
      </c>
      <c r="X108" s="12" t="inlineStr">
        <is>
          <t>Price changed on rental date; Relisted 15-90 days after reported lease</t>
        </is>
      </c>
      <c r="Y108">
        <f>IF(F108="","",VALUE(LEFT(F108,4)))</f>
        <v>2026</v>
      </c>
    </row>
    <row r="109">
      <c r="A109" s="5" t="inlineStr">
        <is>
          <t>101 Warren Street, Unit 11L</t>
        </is>
      </c>
      <c r="B109" s="5" t="inlineStr">
        <is>
          <t>11L</t>
        </is>
      </c>
      <c r="C109" s="5" t="inlineStr">
        <is>
          <t>1001421550</t>
        </is>
      </c>
      <c r="D109" s="5" t="inlineStr">
        <is>
          <t>TriBeCa</t>
        </is>
      </c>
      <c r="E109" s="5" t="inlineStr">
        <is>
          <t>2024-12-03</t>
        </is>
      </c>
      <c r="F109" s="5" t="inlineStr">
        <is>
          <t>2025-01-03</t>
        </is>
      </c>
      <c r="G109" s="5" t="inlineStr">
        <is>
          <t>Compass listing</t>
        </is>
      </c>
      <c r="H109" s="5" t="inlineStr">
        <is>
          <t>L:1688354158498416081</t>
        </is>
      </c>
      <c r="I109" s="14" t="inlineStr">
        <is>
          <t>listing record</t>
        </is>
      </c>
      <c r="J109" s="5" t="inlineStr">
        <is>
          <t>Unverified</t>
        </is>
      </c>
      <c r="K109" s="5" t="n"/>
      <c r="L109" s="6" t="n">
        <v>18995</v>
      </c>
      <c r="M109" s="6" t="n">
        <v>18000</v>
      </c>
      <c r="N109" s="15" t="inlineStr">
        <is>
          <t>YES</t>
        </is>
      </c>
      <c r="O109" s="6" t="n">
        <v>1038315</v>
      </c>
      <c r="P109" s="5" t="inlineStr">
        <is>
          <t>FMV</t>
        </is>
      </c>
      <c r="Q109" s="5" t="inlineStr">
        <is>
          <t>4.0%</t>
        </is>
      </c>
      <c r="R109" s="6">
        <f>ROUND(O109*IF(O109&gt;5000000,0.065,IF(O109&gt;3000000,0.0525,0.04)),0)</f>
        <v>41533.0</v>
      </c>
      <c r="S109" s="6">
        <f>R109/12</f>
        <v>3461.0833333333335</v>
      </c>
      <c r="T109" s="6">
        <f>M109+S109</f>
        <v>21461.083333333332</v>
      </c>
      <c r="U109" s="10">
        <f>S109/M109</f>
        <v>0.19228240740740743</v>
      </c>
      <c r="V109" s="9">
        <f>R109/M109</f>
        <v>2.3073888888888887</v>
      </c>
      <c r="W109" s="5" t="n">
        <v>1</v>
      </c>
      <c r="X109" s="12" t="inlineStr">
        <is>
          <t>Price changed on rental date</t>
        </is>
      </c>
      <c r="Y109">
        <f>IF(F109="","",VALUE(LEFT(F109,4)))</f>
        <v>2025</v>
      </c>
    </row>
    <row r="110">
      <c r="A110" s="5" t="inlineStr">
        <is>
          <t>320 East 82nd Street, Unit 3</t>
        </is>
      </c>
      <c r="B110" s="5" t="inlineStr">
        <is>
          <t>3</t>
        </is>
      </c>
      <c r="C110" s="5" t="inlineStr">
        <is>
          <t>1015441303</t>
        </is>
      </c>
      <c r="D110" s="5" t="inlineStr">
        <is>
          <t>Upper East Side</t>
        </is>
      </c>
      <c r="E110" s="5" t="inlineStr">
        <is>
          <t>2025-05-27</t>
        </is>
      </c>
      <c r="F110" s="5" t="inlineStr">
        <is>
          <t>2025-05-27</t>
        </is>
      </c>
      <c r="G110" s="5" t="inlineStr">
        <is>
          <t>Listing syndication</t>
        </is>
      </c>
      <c r="H110" s="5" t="inlineStr">
        <is>
          <t>L:1830060223970940097</t>
        </is>
      </c>
      <c r="I110" s="14" t="inlineStr">
        <is>
          <t>listing record</t>
        </is>
      </c>
      <c r="J110" s="5" t="inlineStr">
        <is>
          <t>Unverified</t>
        </is>
      </c>
      <c r="K110" s="5" t="n"/>
      <c r="L110" s="6" t="n"/>
      <c r="M110" s="6" t="n">
        <v>24000</v>
      </c>
      <c r="N110" s="15" t="inlineStr">
        <is>
          <t>YES</t>
        </is>
      </c>
      <c r="O110" s="6" t="n">
        <v>1386914</v>
      </c>
      <c r="P110" s="5" t="inlineStr">
        <is>
          <t>FMV</t>
        </is>
      </c>
      <c r="Q110" s="5" t="inlineStr">
        <is>
          <t>4.0%</t>
        </is>
      </c>
      <c r="R110" s="6">
        <f>ROUND(O110*IF(O110&gt;5000000,0.065,IF(O110&gt;3000000,0.0525,0.04)),0)</f>
        <v>55477.0</v>
      </c>
      <c r="S110" s="6">
        <f>R110/12</f>
        <v>4623.083333333333</v>
      </c>
      <c r="T110" s="6">
        <f>M110+S110</f>
        <v>28623.083333333332</v>
      </c>
      <c r="U110" s="10">
        <f>S110/M110</f>
        <v>0.1926284722222222</v>
      </c>
      <c r="V110" s="9">
        <f>R110/M110</f>
        <v>2.311541666666667</v>
      </c>
      <c r="W110" s="5" t="n">
        <v>1</v>
      </c>
      <c r="X110" s="12" t="inlineStr">
        <is>
          <t>Price changed on rental date</t>
        </is>
      </c>
      <c r="Y110">
        <f>IF(F110="","",VALUE(LEFT(F110,4)))</f>
        <v>2025</v>
      </c>
    </row>
    <row r="111">
      <c r="A111" s="5" t="inlineStr">
        <is>
          <t>181 East 90th Street, Unit PH31A</t>
        </is>
      </c>
      <c r="B111" s="5" t="inlineStr">
        <is>
          <t>PH31A</t>
        </is>
      </c>
      <c r="C111" s="5" t="inlineStr">
        <is>
          <t>1015191094</t>
        </is>
      </c>
      <c r="D111" s="5" t="inlineStr">
        <is>
          <t>Upper East Side</t>
        </is>
      </c>
      <c r="E111" s="5" t="inlineStr">
        <is>
          <t>2026-01-29</t>
        </is>
      </c>
      <c r="F111" s="5" t="inlineStr">
        <is>
          <t>2026-01-29</t>
        </is>
      </c>
      <c r="G111" s="5" t="inlineStr">
        <is>
          <t>Listing syndication</t>
        </is>
      </c>
      <c r="H111" s="5" t="inlineStr">
        <is>
          <t>L:1913317179803580785</t>
        </is>
      </c>
      <c r="I111" s="14" t="inlineStr">
        <is>
          <t>listing record</t>
        </is>
      </c>
      <c r="J111" s="5" t="inlineStr">
        <is>
          <t>Unverified</t>
        </is>
      </c>
      <c r="K111" s="5" t="inlineStr">
        <is>
          <t>YES</t>
        </is>
      </c>
      <c r="L111" s="6" t="n">
        <v>22500</v>
      </c>
      <c r="M111" s="6" t="n">
        <v>20000</v>
      </c>
      <c r="N111" s="15" t="inlineStr">
        <is>
          <t>YES</t>
        </is>
      </c>
      <c r="O111" s="6" t="n">
        <v>1155554</v>
      </c>
      <c r="P111" s="5" t="inlineStr">
        <is>
          <t>FMV</t>
        </is>
      </c>
      <c r="Q111" s="5" t="inlineStr">
        <is>
          <t>4.0%</t>
        </is>
      </c>
      <c r="R111" s="6">
        <f>ROUND(O111*IF(O111&gt;5000000,0.065,IF(O111&gt;3000000,0.0525,0.04)),0)</f>
        <v>46222.0</v>
      </c>
      <c r="S111" s="6">
        <f>R111/12</f>
        <v>3851.8333333333335</v>
      </c>
      <c r="T111" s="6">
        <f>M111+S111</f>
        <v>23851.833333333332</v>
      </c>
      <c r="U111" s="10">
        <f>S111/M111</f>
        <v>0.19259166666666666</v>
      </c>
      <c r="V111" s="9">
        <f>R111/M111</f>
        <v>2.3111</v>
      </c>
      <c r="W111" s="5" t="n">
        <v>1</v>
      </c>
      <c r="X111" s="12" t="inlineStr">
        <is>
          <t>Price changed on rental date; Relisted 15-90 days after reported lease</t>
        </is>
      </c>
      <c r="Y111">
        <f>IF(F111="","",VALUE(LEFT(F111,4)))</f>
        <v>2026</v>
      </c>
    </row>
    <row r="112">
      <c r="A112" s="5" t="inlineStr">
        <is>
          <t>80 Riverside Boulevard, Unit 12B</t>
        </is>
      </c>
      <c r="B112" s="5" t="inlineStr">
        <is>
          <t>12B</t>
        </is>
      </c>
      <c r="C112" s="5" t="inlineStr">
        <is>
          <t>1011714144</t>
        </is>
      </c>
      <c r="D112" s="5" t="inlineStr">
        <is>
          <t>Upper West Side</t>
        </is>
      </c>
      <c r="E112" s="5" t="inlineStr">
        <is>
          <t>2026-07-23</t>
        </is>
      </c>
      <c r="F112" s="5" t="inlineStr">
        <is>
          <t>2026-08-24</t>
        </is>
      </c>
      <c r="G112" s="5" t="inlineStr">
        <is>
          <t>Listing syndication</t>
        </is>
      </c>
      <c r="H112" s="5" t="inlineStr">
        <is>
          <t>L:2119132827633797681</t>
        </is>
      </c>
      <c r="I112" s="14" t="inlineStr">
        <is>
          <t>listing record</t>
        </is>
      </c>
      <c r="J112" s="5" t="inlineStr">
        <is>
          <t>Unverified</t>
        </is>
      </c>
      <c r="K112" s="5" t="n"/>
      <c r="L112" s="6" t="n">
        <v>17500</v>
      </c>
      <c r="M112" s="6" t="n">
        <v>17500</v>
      </c>
      <c r="N112" s="5" t="inlineStr"/>
      <c r="O112" s="6" t="n">
        <v>1004325</v>
      </c>
      <c r="P112" s="5" t="inlineStr">
        <is>
          <t>FMV</t>
        </is>
      </c>
      <c r="Q112" s="5" t="inlineStr">
        <is>
          <t>4.0%</t>
        </is>
      </c>
      <c r="R112" s="6">
        <f>ROUND(O112*IF(O112&gt;5000000,0.065,IF(O112&gt;3000000,0.0525,0.04)),0)</f>
        <v>40173.0</v>
      </c>
      <c r="S112" s="6">
        <f>R112/12</f>
        <v>3347.75</v>
      </c>
      <c r="T112" s="6">
        <f>M112+S112</f>
        <v>20847.75</v>
      </c>
      <c r="U112" s="10">
        <f>S112/M112</f>
        <v>0.1913</v>
      </c>
      <c r="V112" s="9">
        <f>R112/M112</f>
        <v>2.2956</v>
      </c>
      <c r="W112" s="5" t="n">
        <v>2</v>
      </c>
      <c r="X112" s="5" t="inlineStr"/>
      <c r="Y112">
        <f>IF(F112="","",VALUE(LEFT(F112,4)))</f>
        <v>2026</v>
      </c>
    </row>
    <row r="113">
      <c r="A113" s="5" t="inlineStr">
        <is>
          <t>35 Hudson Yards, Unit 6903</t>
        </is>
      </c>
      <c r="B113" s="5" t="inlineStr">
        <is>
          <t>6903</t>
        </is>
      </c>
      <c r="C113" s="5" t="inlineStr">
        <is>
          <t>1007021481</t>
        </is>
      </c>
      <c r="D113" s="5" t="inlineStr">
        <is>
          <t>Hudson Yards</t>
        </is>
      </c>
      <c r="E113" s="5" t="inlineStr">
        <is>
          <t>2025-01-22</t>
        </is>
      </c>
      <c r="F113" s="5" t="inlineStr">
        <is>
          <t>2025-01-22</t>
        </is>
      </c>
      <c r="G113" s="5" t="inlineStr">
        <is>
          <t>Listing syndication</t>
        </is>
      </c>
      <c r="H113" s="5" t="inlineStr">
        <is>
          <t>L:1838957158478508537</t>
        </is>
      </c>
      <c r="I113" s="14" t="inlineStr">
        <is>
          <t>listing record</t>
        </is>
      </c>
      <c r="J113" s="5" t="inlineStr">
        <is>
          <t>Unverified</t>
        </is>
      </c>
      <c r="K113" s="5" t="inlineStr">
        <is>
          <t>YES</t>
        </is>
      </c>
      <c r="L113" s="6" t="n">
        <v>25000</v>
      </c>
      <c r="M113" s="6" t="n">
        <v>25000</v>
      </c>
      <c r="N113" s="5" t="inlineStr"/>
      <c r="O113" s="6" t="n">
        <v>1433313</v>
      </c>
      <c r="P113" s="5" t="inlineStr">
        <is>
          <t>FMV</t>
        </is>
      </c>
      <c r="Q113" s="5" t="inlineStr">
        <is>
          <t>4.0%</t>
        </is>
      </c>
      <c r="R113" s="6">
        <f>ROUND(O113*IF(O113&gt;5000000,0.065,IF(O113&gt;3000000,0.0525,0.04)),0)</f>
        <v>57333.0</v>
      </c>
      <c r="S113" s="6">
        <f>R113/12</f>
        <v>4777.75</v>
      </c>
      <c r="T113" s="6">
        <f>M113+S113</f>
        <v>29777.75</v>
      </c>
      <c r="U113" s="10">
        <f>S113/M113</f>
        <v>0.19111</v>
      </c>
      <c r="V113" s="9">
        <f>R113/M113</f>
        <v>2.29332</v>
      </c>
      <c r="W113" s="5" t="n">
        <v>1</v>
      </c>
      <c r="X113" s="12" t="inlineStr">
        <is>
          <t>Relisted 15-90 days after reported lease</t>
        </is>
      </c>
      <c r="Y113">
        <f>IF(F113="","",VALUE(LEFT(F113,4)))</f>
        <v>2025</v>
      </c>
    </row>
    <row r="114">
      <c r="A114" s="5" t="inlineStr">
        <is>
          <t>200 East 95th Street, Unit 16B</t>
        </is>
      </c>
      <c r="B114" s="5" t="inlineStr">
        <is>
          <t>16B</t>
        </is>
      </c>
      <c r="C114" s="5" t="inlineStr">
        <is>
          <t>1015401367</t>
        </is>
      </c>
      <c r="D114" s="5" t="inlineStr">
        <is>
          <t>Upper East Side</t>
        </is>
      </c>
      <c r="E114" s="5" t="inlineStr">
        <is>
          <t>2025-04-04</t>
        </is>
      </c>
      <c r="F114" s="5" t="inlineStr">
        <is>
          <t>2025-05-26</t>
        </is>
      </c>
      <c r="G114" s="5" t="inlineStr">
        <is>
          <t>Listing syndication</t>
        </is>
      </c>
      <c r="H114" s="5" t="inlineStr">
        <is>
          <t>L:1760296156345244961</t>
        </is>
      </c>
      <c r="I114" s="14" t="inlineStr">
        <is>
          <t>listing record</t>
        </is>
      </c>
      <c r="J114" s="5" t="inlineStr">
        <is>
          <t>Unverified</t>
        </is>
      </c>
      <c r="K114" s="5" t="n"/>
      <c r="L114" s="6" t="n">
        <v>25500</v>
      </c>
      <c r="M114" s="6" t="n">
        <v>25500</v>
      </c>
      <c r="N114" s="5" t="inlineStr"/>
      <c r="O114" s="6" t="n">
        <v>1454603</v>
      </c>
      <c r="P114" s="5" t="inlineStr">
        <is>
          <t>FMV</t>
        </is>
      </c>
      <c r="Q114" s="5" t="inlineStr">
        <is>
          <t>4.0%</t>
        </is>
      </c>
      <c r="R114" s="6">
        <f>ROUND(O114*IF(O114&gt;5000000,0.065,IF(O114&gt;3000000,0.0525,0.04)),0)</f>
        <v>58184.0</v>
      </c>
      <c r="S114" s="6">
        <f>R114/12</f>
        <v>4848.666666666667</v>
      </c>
      <c r="T114" s="6">
        <f>M114+S114</f>
        <v>30348.666666666668</v>
      </c>
      <c r="U114" s="10">
        <f>S114/M114</f>
        <v>0.19014379084967323</v>
      </c>
      <c r="V114" s="9">
        <f>R114/M114</f>
        <v>2.2817254901960786</v>
      </c>
      <c r="W114" s="5" t="n">
        <v>25</v>
      </c>
      <c r="X114" s="12" t="inlineStr">
        <is>
          <t>Possible unsold sponsor unit (owner holds 25 units)</t>
        </is>
      </c>
      <c r="Y114">
        <f>IF(F114="","",VALUE(LEFT(F114,4)))</f>
        <v>2025</v>
      </c>
    </row>
    <row r="115">
      <c r="A115" s="5" t="inlineStr">
        <is>
          <t>80 Riverside Boulevard, Unit PH4B</t>
        </is>
      </c>
      <c r="B115" s="5" t="inlineStr">
        <is>
          <t>PH4B</t>
        </is>
      </c>
      <c r="C115" s="5" t="inlineStr">
        <is>
          <t>1011714272</t>
        </is>
      </c>
      <c r="D115" s="5" t="inlineStr">
        <is>
          <t>Upper West Side</t>
        </is>
      </c>
      <c r="E115" s="5" t="inlineStr">
        <is>
          <t>2025-05-05</t>
        </is>
      </c>
      <c r="F115" s="5" t="inlineStr">
        <is>
          <t>2025-06-05</t>
        </is>
      </c>
      <c r="G115" s="5" t="inlineStr">
        <is>
          <t>Listing syndication</t>
        </is>
      </c>
      <c r="H115" s="5" t="inlineStr">
        <is>
          <t>L:1581979575134894345</t>
        </is>
      </c>
      <c r="I115" s="14" t="inlineStr">
        <is>
          <t>listing record</t>
        </is>
      </c>
      <c r="J115" s="5" t="inlineStr">
        <is>
          <t>Unverified</t>
        </is>
      </c>
      <c r="K115" s="5" t="inlineStr">
        <is>
          <t>YES</t>
        </is>
      </c>
      <c r="L115" s="6" t="n">
        <v>24950</v>
      </c>
      <c r="M115" s="6" t="n">
        <v>24950</v>
      </c>
      <c r="N115" s="5" t="inlineStr"/>
      <c r="O115" s="6" t="n">
        <v>1422225</v>
      </c>
      <c r="P115" s="5" t="inlineStr">
        <is>
          <t>FMV</t>
        </is>
      </c>
      <c r="Q115" s="5" t="inlineStr">
        <is>
          <t>4.0%</t>
        </is>
      </c>
      <c r="R115" s="6">
        <f>ROUND(O115*IF(O115&gt;5000000,0.065,IF(O115&gt;3000000,0.0525,0.04)),0)</f>
        <v>56889.0</v>
      </c>
      <c r="S115" s="6">
        <f>R115/12</f>
        <v>4740.75</v>
      </c>
      <c r="T115" s="6">
        <f>M115+S115</f>
        <v>29690.75</v>
      </c>
      <c r="U115" s="10">
        <f>S115/M115</f>
        <v>0.19001002004008016</v>
      </c>
      <c r="V115" s="9">
        <f>R115/M115</f>
        <v>2.280120240480962</v>
      </c>
      <c r="W115" s="5" t="n">
        <v>1</v>
      </c>
      <c r="X115" s="12" t="inlineStr">
        <is>
          <t>Relisted 15-90 days after reported lease</t>
        </is>
      </c>
      <c r="Y115">
        <f>IF(F115="","",VALUE(LEFT(F115,4)))</f>
        <v>2025</v>
      </c>
    </row>
    <row r="116">
      <c r="A116" s="5" t="inlineStr">
        <is>
          <t>130 West 30th Street, Unit 15A</t>
        </is>
      </c>
      <c r="B116" s="5" t="inlineStr">
        <is>
          <t>15A</t>
        </is>
      </c>
      <c r="C116" s="5" t="inlineStr">
        <is>
          <t>1008051041</t>
        </is>
      </c>
      <c r="D116" s="5" t="inlineStr">
        <is>
          <t>Chelsea</t>
        </is>
      </c>
      <c r="E116" s="5" t="inlineStr">
        <is>
          <t>2026-03-31</t>
        </is>
      </c>
      <c r="F116" s="5" t="inlineStr">
        <is>
          <t>2026-03-31</t>
        </is>
      </c>
      <c r="G116" s="5" t="inlineStr">
        <is>
          <t>Listing syndication</t>
        </is>
      </c>
      <c r="H116" s="5" t="inlineStr">
        <is>
          <t>L:2054632421849306337</t>
        </is>
      </c>
      <c r="I116" s="14" t="inlineStr">
        <is>
          <t>listing record</t>
        </is>
      </c>
      <c r="J116" s="5" t="inlineStr">
        <is>
          <t>Unverified</t>
        </is>
      </c>
      <c r="K116" s="5" t="n"/>
      <c r="L116" s="6" t="n">
        <v>17750</v>
      </c>
      <c r="M116" s="6" t="n">
        <v>17750</v>
      </c>
      <c r="N116" s="5" t="inlineStr"/>
      <c r="O116" s="6" t="n">
        <v>1006564</v>
      </c>
      <c r="P116" s="5" t="inlineStr">
        <is>
          <t>FMV</t>
        </is>
      </c>
      <c r="Q116" s="5" t="inlineStr">
        <is>
          <t>4.0%</t>
        </is>
      </c>
      <c r="R116" s="6">
        <f>ROUND(O116*IF(O116&gt;5000000,0.065,IF(O116&gt;3000000,0.0525,0.04)),0)</f>
        <v>40263.0</v>
      </c>
      <c r="S116" s="6">
        <f>R116/12</f>
        <v>3355.25</v>
      </c>
      <c r="T116" s="6">
        <f>M116+S116</f>
        <v>21105.25</v>
      </c>
      <c r="U116" s="10">
        <f>S116/M116</f>
        <v>0.1890281690140845</v>
      </c>
      <c r="V116" s="9">
        <f>R116/M116</f>
        <v>2.268338028169014</v>
      </c>
      <c r="W116" s="5" t="n">
        <v>1</v>
      </c>
      <c r="X116" s="5" t="inlineStr"/>
      <c r="Y116">
        <f>IF(F116="","",VALUE(LEFT(F116,4)))</f>
        <v>2026</v>
      </c>
    </row>
    <row r="117">
      <c r="A117" s="5" t="inlineStr">
        <is>
          <t>230 West 56th Street, Unit 67B</t>
        </is>
      </c>
      <c r="B117" s="5" t="inlineStr">
        <is>
          <t>67B</t>
        </is>
      </c>
      <c r="C117" s="5" t="inlineStr">
        <is>
          <t>1010271595</t>
        </is>
      </c>
      <c r="D117" s="5" t="inlineStr">
        <is>
          <t>Midtown Central</t>
        </is>
      </c>
      <c r="E117" s="5" t="inlineStr">
        <is>
          <t>2026-07-23</t>
        </is>
      </c>
      <c r="F117" s="5" t="inlineStr">
        <is>
          <t>2026-09-24</t>
        </is>
      </c>
      <c r="G117" s="5" t="inlineStr">
        <is>
          <t>Listing syndication</t>
        </is>
      </c>
      <c r="H117" s="5" t="inlineStr">
        <is>
          <t>L:1968947507153968945</t>
        </is>
      </c>
      <c r="I117" s="14" t="inlineStr">
        <is>
          <t>listing record</t>
        </is>
      </c>
      <c r="J117" s="5" t="inlineStr">
        <is>
          <t>Unverified</t>
        </is>
      </c>
      <c r="K117" s="5" t="inlineStr">
        <is>
          <t>YES</t>
        </is>
      </c>
      <c r="L117" s="6" t="n">
        <v>18500</v>
      </c>
      <c r="M117" s="6" t="n">
        <v>18500</v>
      </c>
      <c r="N117" s="5" t="inlineStr"/>
      <c r="O117" s="6" t="n">
        <v>1049443</v>
      </c>
      <c r="P117" s="5" t="inlineStr">
        <is>
          <t>FMV</t>
        </is>
      </c>
      <c r="Q117" s="5" t="inlineStr">
        <is>
          <t>4.0%</t>
        </is>
      </c>
      <c r="R117" s="6">
        <f>ROUND(O117*IF(O117&gt;5000000,0.065,IF(O117&gt;3000000,0.0525,0.04)),0)</f>
        <v>41978.0</v>
      </c>
      <c r="S117" s="6">
        <f>R117/12</f>
        <v>3498.1666666666665</v>
      </c>
      <c r="T117" s="6">
        <f>M117+S117</f>
        <v>21998.166666666668</v>
      </c>
      <c r="U117" s="10">
        <f>S117/M117</f>
        <v>0.1890900900900901</v>
      </c>
      <c r="V117" s="9">
        <f>R117/M117</f>
        <v>2.269081081081081</v>
      </c>
      <c r="W117" s="5" t="n">
        <v>1</v>
      </c>
      <c r="X117" s="12" t="inlineStr">
        <is>
          <t>Relisted 15-90 days after reported lease</t>
        </is>
      </c>
      <c r="Y117">
        <f>IF(F117="","",VALUE(LEFT(F117,4)))</f>
        <v>2026</v>
      </c>
    </row>
    <row r="118">
      <c r="A118" s="5" t="inlineStr">
        <is>
          <t>200 East 95th Street, Unit 23B</t>
        </is>
      </c>
      <c r="B118" s="5" t="inlineStr">
        <is>
          <t>23B</t>
        </is>
      </c>
      <c r="C118" s="5" t="inlineStr">
        <is>
          <t>1015401388</t>
        </is>
      </c>
      <c r="D118" s="5" t="inlineStr">
        <is>
          <t>Upper East Side</t>
        </is>
      </c>
      <c r="E118" s="5" t="inlineStr">
        <is>
          <t>2025-06-08</t>
        </is>
      </c>
      <c r="F118" s="5" t="inlineStr">
        <is>
          <t>2025-06-17</t>
        </is>
      </c>
      <c r="G118" s="5" t="inlineStr">
        <is>
          <t>Listing syndication</t>
        </is>
      </c>
      <c r="H118" s="5" t="inlineStr">
        <is>
          <t>L:1857404666681582665</t>
        </is>
      </c>
      <c r="I118" s="14" t="inlineStr">
        <is>
          <t>listing record</t>
        </is>
      </c>
      <c r="J118" s="5" t="inlineStr">
        <is>
          <t>Unverified</t>
        </is>
      </c>
      <c r="K118" s="5" t="n"/>
      <c r="L118" s="6" t="n">
        <v>27500</v>
      </c>
      <c r="M118" s="6" t="n">
        <v>26750</v>
      </c>
      <c r="N118" s="15" t="inlineStr">
        <is>
          <t>YES</t>
        </is>
      </c>
      <c r="O118" s="6" t="n">
        <v>1502662</v>
      </c>
      <c r="P118" s="5" t="inlineStr">
        <is>
          <t>FMV</t>
        </is>
      </c>
      <c r="Q118" s="5" t="inlineStr">
        <is>
          <t>4.0%</t>
        </is>
      </c>
      <c r="R118" s="6">
        <f>ROUND(O118*IF(O118&gt;5000000,0.065,IF(O118&gt;3000000,0.0525,0.04)),0)</f>
        <v>60106.0</v>
      </c>
      <c r="S118" s="6">
        <f>R118/12</f>
        <v>5008.833333333333</v>
      </c>
      <c r="T118" s="6">
        <f>M118+S118</f>
        <v>31758.833333333332</v>
      </c>
      <c r="U118" s="10">
        <f>S118/M118</f>
        <v>0.1872461059190031</v>
      </c>
      <c r="V118" s="9">
        <f>R118/M118</f>
        <v>2.2469532710280373</v>
      </c>
      <c r="W118" s="5" t="n">
        <v>25</v>
      </c>
      <c r="X118" s="12" t="inlineStr">
        <is>
          <t>Price changed on rental date; Possible unsold sponsor unit (owner holds 25 units)</t>
        </is>
      </c>
      <c r="Y118">
        <f>IF(F118="","",VALUE(LEFT(F118,4)))</f>
        <v>2025</v>
      </c>
    </row>
    <row r="119">
      <c r="A119" s="5" t="inlineStr">
        <is>
          <t>252 7th Avenue, Unit PHI</t>
        </is>
      </c>
      <c r="B119" s="5" t="inlineStr">
        <is>
          <t>PHI</t>
        </is>
      </c>
      <c r="C119" s="5" t="inlineStr">
        <is>
          <t>1007741356</t>
        </is>
      </c>
      <c r="D119" s="5" t="inlineStr">
        <is>
          <t>Chelsea</t>
        </is>
      </c>
      <c r="E119" s="5" t="inlineStr">
        <is>
          <t>2025-07-31</t>
        </is>
      </c>
      <c r="F119" s="5" t="inlineStr">
        <is>
          <t>2025-07-31</t>
        </is>
      </c>
      <c r="G119" s="5" t="inlineStr">
        <is>
          <t>Listing syndication</t>
        </is>
      </c>
      <c r="H119" s="5" t="inlineStr">
        <is>
          <t>L:1887891571302220217</t>
        </is>
      </c>
      <c r="I119" s="14" t="inlineStr">
        <is>
          <t>listing record</t>
        </is>
      </c>
      <c r="J119" s="5" t="inlineStr">
        <is>
          <t>Unverified</t>
        </is>
      </c>
      <c r="K119" s="5" t="n"/>
      <c r="L119" s="6" t="n">
        <v>21000</v>
      </c>
      <c r="M119" s="6" t="n">
        <v>21000</v>
      </c>
      <c r="N119" s="5" t="inlineStr"/>
      <c r="O119" s="6" t="n">
        <v>1178547</v>
      </c>
      <c r="P119" s="5" t="inlineStr">
        <is>
          <t>FMV</t>
        </is>
      </c>
      <c r="Q119" s="5" t="inlineStr">
        <is>
          <t>4.0%</t>
        </is>
      </c>
      <c r="R119" s="6">
        <f>ROUND(O119*IF(O119&gt;5000000,0.065,IF(O119&gt;3000000,0.0525,0.04)),0)</f>
        <v>47142.0</v>
      </c>
      <c r="S119" s="6">
        <f>R119/12</f>
        <v>3928.5</v>
      </c>
      <c r="T119" s="6">
        <f>M119+S119</f>
        <v>24928.5</v>
      </c>
      <c r="U119" s="10">
        <f>S119/M119</f>
        <v>0.18707142857142858</v>
      </c>
      <c r="V119" s="9">
        <f>R119/M119</f>
        <v>2.2448571428571427</v>
      </c>
      <c r="W119" s="5" t="n">
        <v>2</v>
      </c>
      <c r="X119" s="5" t="inlineStr"/>
      <c r="Y119">
        <f>IF(F119="","",VALUE(LEFT(F119,4)))</f>
        <v>2025</v>
      </c>
    </row>
    <row r="120">
      <c r="A120" s="5" t="inlineStr">
        <is>
          <t>50 West Street, Unit 53B</t>
        </is>
      </c>
      <c r="B120" s="5" t="inlineStr">
        <is>
          <t>53B</t>
        </is>
      </c>
      <c r="C120" s="5" t="inlineStr">
        <is>
          <t>1000171381</t>
        </is>
      </c>
      <c r="D120" s="5" t="inlineStr">
        <is>
          <t>Financial District</t>
        </is>
      </c>
      <c r="E120" s="5" t="inlineStr">
        <is>
          <t>2025-10-17</t>
        </is>
      </c>
      <c r="F120" s="5" t="inlineStr">
        <is>
          <t>2025-10-17</t>
        </is>
      </c>
      <c r="G120" s="5" t="inlineStr">
        <is>
          <t>Listing syndication</t>
        </is>
      </c>
      <c r="H120" s="5" t="inlineStr">
        <is>
          <t>L:1947199271980383881</t>
        </is>
      </c>
      <c r="I120" s="14" t="inlineStr">
        <is>
          <t>listing record</t>
        </is>
      </c>
      <c r="J120" s="5" t="inlineStr">
        <is>
          <t>Unverified</t>
        </is>
      </c>
      <c r="K120" s="5" t="n"/>
      <c r="L120" s="6" t="n">
        <v>26000</v>
      </c>
      <c r="M120" s="6" t="n">
        <v>26000</v>
      </c>
      <c r="N120" s="5" t="inlineStr"/>
      <c r="O120" s="6" t="n">
        <v>1452892</v>
      </c>
      <c r="P120" s="5" t="inlineStr">
        <is>
          <t>FMV</t>
        </is>
      </c>
      <c r="Q120" s="5" t="inlineStr">
        <is>
          <t>4.0%</t>
        </is>
      </c>
      <c r="R120" s="6">
        <f>ROUND(O120*IF(O120&gt;5000000,0.065,IF(O120&gt;3000000,0.0525,0.04)),0)</f>
        <v>58116.0</v>
      </c>
      <c r="S120" s="6">
        <f>R120/12</f>
        <v>4843.0</v>
      </c>
      <c r="T120" s="6">
        <f>M120+S120</f>
        <v>30843.0</v>
      </c>
      <c r="U120" s="10">
        <f>S120/M120</f>
        <v>0.18626923076923077</v>
      </c>
      <c r="V120" s="9">
        <f>R120/M120</f>
        <v>2.2352307692307694</v>
      </c>
      <c r="W120" s="5" t="n">
        <v>42</v>
      </c>
      <c r="X120" s="12" t="inlineStr">
        <is>
          <t>Possible unsold sponsor unit (owner holds 42 units)</t>
        </is>
      </c>
      <c r="Y120">
        <f>IF(F120="","",VALUE(LEFT(F120,4)))</f>
        <v>2025</v>
      </c>
    </row>
    <row r="121">
      <c r="A121" s="5" t="inlineStr">
        <is>
          <t>515 West 29th Street, Unit 5S</t>
        </is>
      </c>
      <c r="B121" s="5" t="inlineStr">
        <is>
          <t>5S</t>
        </is>
      </c>
      <c r="C121" s="5" t="inlineStr">
        <is>
          <t>1007011208</t>
        </is>
      </c>
      <c r="D121" s="5" t="inlineStr">
        <is>
          <t>Chelsea</t>
        </is>
      </c>
      <c r="E121" s="5" t="inlineStr">
        <is>
          <t>2025-08-11</t>
        </is>
      </c>
      <c r="F121" s="5" t="inlineStr">
        <is>
          <t>2025-08-19</t>
        </is>
      </c>
      <c r="G121" s="5" t="inlineStr">
        <is>
          <t>Listing syndication</t>
        </is>
      </c>
      <c r="H121" s="5" t="inlineStr">
        <is>
          <t>L:1875547186405768193</t>
        </is>
      </c>
      <c r="I121" s="14" t="inlineStr">
        <is>
          <t>listing record</t>
        </is>
      </c>
      <c r="J121" s="5" t="inlineStr">
        <is>
          <t>Unverified</t>
        </is>
      </c>
      <c r="K121" s="5" t="n"/>
      <c r="L121" s="6" t="n">
        <v>22500</v>
      </c>
      <c r="M121" s="6" t="n">
        <v>22000</v>
      </c>
      <c r="N121" s="15" t="inlineStr">
        <is>
          <t>YES</t>
        </is>
      </c>
      <c r="O121" s="6" t="n">
        <v>1219575</v>
      </c>
      <c r="P121" s="5" t="inlineStr">
        <is>
          <t>FMV</t>
        </is>
      </c>
      <c r="Q121" s="5" t="inlineStr">
        <is>
          <t>4.0%</t>
        </is>
      </c>
      <c r="R121" s="6">
        <f>ROUND(O121*IF(O121&gt;5000000,0.065,IF(O121&gt;3000000,0.0525,0.04)),0)</f>
        <v>48783.0</v>
      </c>
      <c r="S121" s="6">
        <f>R121/12</f>
        <v>4065.25</v>
      </c>
      <c r="T121" s="6">
        <f>M121+S121</f>
        <v>26065.25</v>
      </c>
      <c r="U121" s="10">
        <f>S121/M121</f>
        <v>0.1847840909090909</v>
      </c>
      <c r="V121" s="9">
        <f>R121/M121</f>
        <v>2.217409090909091</v>
      </c>
      <c r="W121" s="5" t="n">
        <v>1</v>
      </c>
      <c r="X121" s="12" t="inlineStr">
        <is>
          <t>Price changed on rental date</t>
        </is>
      </c>
      <c r="Y121">
        <f>IF(F121="","",VALUE(LEFT(F121,4)))</f>
        <v>2025</v>
      </c>
    </row>
    <row r="122">
      <c r="A122" s="5" t="inlineStr">
        <is>
          <t>252 7th Avenue, Unit PHQ</t>
        </is>
      </c>
      <c r="B122" s="5" t="inlineStr">
        <is>
          <t>PHQ</t>
        </is>
      </c>
      <c r="C122" s="5" t="inlineStr">
        <is>
          <t>1007741349</t>
        </is>
      </c>
      <c r="D122" s="5" t="inlineStr">
        <is>
          <t>Chelsea</t>
        </is>
      </c>
      <c r="E122" s="5" t="inlineStr">
        <is>
          <t>2026-03-31</t>
        </is>
      </c>
      <c r="F122" s="5" t="inlineStr">
        <is>
          <t>2026-03-31</t>
        </is>
      </c>
      <c r="G122" s="5" t="inlineStr">
        <is>
          <t>Listing syndication</t>
        </is>
      </c>
      <c r="H122" s="5" t="inlineStr">
        <is>
          <t>L:1968221814967089905</t>
        </is>
      </c>
      <c r="I122" s="14" t="inlineStr">
        <is>
          <t>listing record</t>
        </is>
      </c>
      <c r="J122" s="5" t="inlineStr">
        <is>
          <t>Unverified</t>
        </is>
      </c>
      <c r="K122" s="5" t="n"/>
      <c r="L122" s="6" t="n">
        <v>22500</v>
      </c>
      <c r="M122" s="6" t="n">
        <v>21000</v>
      </c>
      <c r="N122" s="15" t="inlineStr">
        <is>
          <t>YES</t>
        </is>
      </c>
      <c r="O122" s="6" t="n">
        <v>1162652</v>
      </c>
      <c r="P122" s="5" t="inlineStr">
        <is>
          <t>FMV</t>
        </is>
      </c>
      <c r="Q122" s="5" t="inlineStr">
        <is>
          <t>4.0%</t>
        </is>
      </c>
      <c r="R122" s="6">
        <f>ROUND(O122*IF(O122&gt;5000000,0.065,IF(O122&gt;3000000,0.0525,0.04)),0)</f>
        <v>46506.0</v>
      </c>
      <c r="S122" s="6">
        <f>R122/12</f>
        <v>3875.5</v>
      </c>
      <c r="T122" s="6">
        <f>M122+S122</f>
        <v>24875.5</v>
      </c>
      <c r="U122" s="10">
        <f>S122/M122</f>
        <v>0.18454761904761904</v>
      </c>
      <c r="V122" s="9">
        <f>R122/M122</f>
        <v>2.2145714285714284</v>
      </c>
      <c r="W122" s="5" t="n">
        <v>4</v>
      </c>
      <c r="X122" s="12" t="inlineStr">
        <is>
          <t>Price changed on rental date</t>
        </is>
      </c>
      <c r="Y122">
        <f>IF(F122="","",VALUE(LEFT(F122,4)))</f>
        <v>2026</v>
      </c>
    </row>
    <row r="123">
      <c r="A123" s="5" t="inlineStr">
        <is>
          <t>130 Greene Street, Unit 4</t>
        </is>
      </c>
      <c r="B123" s="5" t="inlineStr">
        <is>
          <t>4</t>
        </is>
      </c>
      <c r="C123" s="5" t="inlineStr">
        <is>
          <t>1005131004</t>
        </is>
      </c>
      <c r="D123" s="5" t="inlineStr">
        <is>
          <t>SoHo</t>
        </is>
      </c>
      <c r="E123" s="5" t="n"/>
      <c r="F123" s="5" t="inlineStr">
        <is>
          <t>2026-03-17</t>
        </is>
      </c>
      <c r="G123" s="5" t="inlineStr">
        <is>
          <t>Listing syndication</t>
        </is>
      </c>
      <c r="H123" s="5" t="inlineStr">
        <is>
          <t>L:1729728678032732969</t>
        </is>
      </c>
      <c r="I123" s="14" t="inlineStr">
        <is>
          <t>listing record</t>
        </is>
      </c>
      <c r="J123" s="5" t="inlineStr">
        <is>
          <t>Unverified</t>
        </is>
      </c>
      <c r="K123" s="5" t="n"/>
      <c r="L123" s="6" t="n">
        <v>20000</v>
      </c>
      <c r="M123" s="6" t="n">
        <v>20000</v>
      </c>
      <c r="N123" s="5" t="inlineStr"/>
      <c r="O123" s="6" t="n">
        <v>1098851</v>
      </c>
      <c r="P123" s="5" t="inlineStr">
        <is>
          <t>FMV</t>
        </is>
      </c>
      <c r="Q123" s="5" t="inlineStr">
        <is>
          <t>4.0%</t>
        </is>
      </c>
      <c r="R123" s="6">
        <f>ROUND(O123*IF(O123&gt;5000000,0.065,IF(O123&gt;3000000,0.0525,0.04)),0)</f>
        <v>43954.0</v>
      </c>
      <c r="S123" s="6">
        <f>R123/12</f>
        <v>3662.8333333333335</v>
      </c>
      <c r="T123" s="6">
        <f>M123+S123</f>
        <v>23662.833333333332</v>
      </c>
      <c r="U123" s="10">
        <f>S123/M123</f>
        <v>0.18314166666666667</v>
      </c>
      <c r="V123" s="9">
        <f>R123/M123</f>
        <v>2.1977</v>
      </c>
      <c r="W123" s="5" t="n">
        <v>1</v>
      </c>
      <c r="X123" s="5" t="inlineStr"/>
      <c r="Y123">
        <f>IF(F123="","",VALUE(LEFT(F123,4)))</f>
        <v>2026</v>
      </c>
    </row>
    <row r="124">
      <c r="A124" s="5" t="inlineStr">
        <is>
          <t>80 Riverside Boulevard, Unit PH2A</t>
        </is>
      </c>
      <c r="B124" s="5" t="inlineStr">
        <is>
          <t>PH2A</t>
        </is>
      </c>
      <c r="C124" s="5" t="inlineStr">
        <is>
          <t>1011714267</t>
        </is>
      </c>
      <c r="D124" s="5" t="inlineStr">
        <is>
          <t>Upper West Side</t>
        </is>
      </c>
      <c r="E124" s="5" t="inlineStr">
        <is>
          <t>2025-05-27</t>
        </is>
      </c>
      <c r="F124" s="5" t="inlineStr">
        <is>
          <t>2025-05-30</t>
        </is>
      </c>
      <c r="G124" s="5" t="inlineStr">
        <is>
          <t>Listing syndication</t>
        </is>
      </c>
      <c r="H124" s="5" t="inlineStr">
        <is>
          <t>L:1818113551238702985</t>
        </is>
      </c>
      <c r="I124" s="14" t="inlineStr">
        <is>
          <t>listing record</t>
        </is>
      </c>
      <c r="J124" s="5" t="inlineStr">
        <is>
          <t>Unverified</t>
        </is>
      </c>
      <c r="K124" s="5" t="n"/>
      <c r="L124" s="6" t="n">
        <v>24995</v>
      </c>
      <c r="M124" s="6" t="n">
        <v>24995</v>
      </c>
      <c r="N124" s="5" t="inlineStr"/>
      <c r="O124" s="6" t="n">
        <v>1368250</v>
      </c>
      <c r="P124" s="5" t="inlineStr">
        <is>
          <t>FMV</t>
        </is>
      </c>
      <c r="Q124" s="5" t="inlineStr">
        <is>
          <t>4.0%</t>
        </is>
      </c>
      <c r="R124" s="6">
        <f>ROUND(O124*IF(O124&gt;5000000,0.065,IF(O124&gt;3000000,0.0525,0.04)),0)</f>
        <v>54730.0</v>
      </c>
      <c r="S124" s="6">
        <f>R124/12</f>
        <v>4560.833333333333</v>
      </c>
      <c r="T124" s="6">
        <f>M124+S124</f>
        <v>29555.833333333332</v>
      </c>
      <c r="U124" s="10">
        <f>S124/M124</f>
        <v>0.18246982729879307</v>
      </c>
      <c r="V124" s="9">
        <f>R124/M124</f>
        <v>2.189637927585517</v>
      </c>
      <c r="W124" s="5" t="n">
        <v>3</v>
      </c>
      <c r="X124" s="5" t="inlineStr"/>
      <c r="Y124">
        <f>IF(F124="","",VALUE(LEFT(F124,4)))</f>
        <v>2025</v>
      </c>
    </row>
    <row r="125">
      <c r="A125" s="5" t="inlineStr">
        <is>
          <t>224 West 18th Street, Unit 9A</t>
        </is>
      </c>
      <c r="B125" s="5" t="inlineStr">
        <is>
          <t>9A</t>
        </is>
      </c>
      <c r="C125" s="5" t="inlineStr">
        <is>
          <t>1007671329</t>
        </is>
      </c>
      <c r="D125" s="5" t="inlineStr">
        <is>
          <t>Chelsea</t>
        </is>
      </c>
      <c r="E125" s="5" t="inlineStr">
        <is>
          <t>2026-01-29</t>
        </is>
      </c>
      <c r="F125" s="5" t="inlineStr">
        <is>
          <t>2026-01-29</t>
        </is>
      </c>
      <c r="G125" s="5" t="inlineStr">
        <is>
          <t>Listing syndication</t>
        </is>
      </c>
      <c r="H125" s="5" t="inlineStr">
        <is>
          <t>L:1962452927758902433</t>
        </is>
      </c>
      <c r="I125" s="14" t="inlineStr">
        <is>
          <t>listing record</t>
        </is>
      </c>
      <c r="J125" s="5" t="inlineStr">
        <is>
          <t>Unverified</t>
        </is>
      </c>
      <c r="K125" s="5" t="n"/>
      <c r="L125" s="6" t="n">
        <v>42000</v>
      </c>
      <c r="M125" s="6" t="n">
        <v>36000</v>
      </c>
      <c r="N125" s="15" t="inlineStr">
        <is>
          <t>YES</t>
        </is>
      </c>
      <c r="O125" s="6" t="n">
        <v>1961069</v>
      </c>
      <c r="P125" s="5" t="inlineStr">
        <is>
          <t>FMV</t>
        </is>
      </c>
      <c r="Q125" s="5" t="inlineStr">
        <is>
          <t>4.0%</t>
        </is>
      </c>
      <c r="R125" s="6">
        <f>ROUND(O125*IF(O125&gt;5000000,0.065,IF(O125&gt;3000000,0.0525,0.04)),0)</f>
        <v>78443.0</v>
      </c>
      <c r="S125" s="6">
        <f>R125/12</f>
        <v>6536.916666666667</v>
      </c>
      <c r="T125" s="6">
        <f>M125+S125</f>
        <v>42536.916666666664</v>
      </c>
      <c r="U125" s="10">
        <f>S125/M125</f>
        <v>0.18158101851851852</v>
      </c>
      <c r="V125" s="9">
        <f>R125/M125</f>
        <v>2.1789722222222223</v>
      </c>
      <c r="W125" s="5" t="n">
        <v>1</v>
      </c>
      <c r="X125" s="12" t="inlineStr">
        <is>
          <t>Price changed on rental date</t>
        </is>
      </c>
      <c r="Y125">
        <f>IF(F125="","",VALUE(LEFT(F125,4)))</f>
        <v>2026</v>
      </c>
    </row>
    <row r="126">
      <c r="A126" s="5" t="inlineStr">
        <is>
          <t>200 East 95th Street, Unit 17B</t>
        </is>
      </c>
      <c r="B126" s="5" t="inlineStr">
        <is>
          <t>17B</t>
        </is>
      </c>
      <c r="C126" s="5" t="inlineStr">
        <is>
          <t>1015401370</t>
        </is>
      </c>
      <c r="D126" s="5" t="inlineStr">
        <is>
          <t>Upper East Side</t>
        </is>
      </c>
      <c r="E126" s="5" t="inlineStr">
        <is>
          <t>2025-10-22</t>
        </is>
      </c>
      <c r="F126" s="5" t="inlineStr">
        <is>
          <t>2025-10-28</t>
        </is>
      </c>
      <c r="G126" s="5" t="inlineStr">
        <is>
          <t>Listing syndication</t>
        </is>
      </c>
      <c r="H126" s="5" t="inlineStr">
        <is>
          <t>L:1946694056714236145</t>
        </is>
      </c>
      <c r="I126" s="14" t="inlineStr">
        <is>
          <t>listing record</t>
        </is>
      </c>
      <c r="J126" s="5" t="inlineStr">
        <is>
          <t>Unverified</t>
        </is>
      </c>
      <c r="K126" s="5" t="n"/>
      <c r="L126" s="6" t="n">
        <v>28000</v>
      </c>
      <c r="M126" s="6" t="n">
        <v>27000</v>
      </c>
      <c r="N126" s="15" t="inlineStr">
        <is>
          <t>YES</t>
        </is>
      </c>
      <c r="O126" s="6" t="n">
        <v>1461468</v>
      </c>
      <c r="P126" s="5" t="inlineStr">
        <is>
          <t>FMV</t>
        </is>
      </c>
      <c r="Q126" s="5" t="inlineStr">
        <is>
          <t>4.0%</t>
        </is>
      </c>
      <c r="R126" s="6">
        <f>ROUND(O126*IF(O126&gt;5000000,0.065,IF(O126&gt;3000000,0.0525,0.04)),0)</f>
        <v>58459.0</v>
      </c>
      <c r="S126" s="6">
        <f>R126/12</f>
        <v>4871.583333333333</v>
      </c>
      <c r="T126" s="6">
        <f>M126+S126</f>
        <v>31871.583333333332</v>
      </c>
      <c r="U126" s="10">
        <f>S126/M126</f>
        <v>0.180429012345679</v>
      </c>
      <c r="V126" s="9">
        <f>R126/M126</f>
        <v>2.1651481481481483</v>
      </c>
      <c r="W126" s="5" t="n">
        <v>25</v>
      </c>
      <c r="X126" s="12" t="inlineStr">
        <is>
          <t>Price changed on rental date; Possible unsold sponsor unit (owner holds 25 units)</t>
        </is>
      </c>
      <c r="Y126">
        <f>IF(F126="","",VALUE(LEFT(F126,4)))</f>
        <v>2025</v>
      </c>
    </row>
    <row r="127">
      <c r="A127" s="5" t="inlineStr">
        <is>
          <t>550 West 29th Street, Unit 3B</t>
        </is>
      </c>
      <c r="B127" s="5" t="inlineStr">
        <is>
          <t>3B</t>
        </is>
      </c>
      <c r="C127" s="5" t="inlineStr">
        <is>
          <t>1007001105</t>
        </is>
      </c>
      <c r="D127" s="5" t="inlineStr">
        <is>
          <t>Chelsea</t>
        </is>
      </c>
      <c r="E127" s="5" t="inlineStr">
        <is>
          <t>2026-05-07</t>
        </is>
      </c>
      <c r="F127" s="5" t="inlineStr">
        <is>
          <t>2026-07-06</t>
        </is>
      </c>
      <c r="G127" s="5" t="inlineStr">
        <is>
          <t>Listing syndication</t>
        </is>
      </c>
      <c r="H127" s="5" t="inlineStr">
        <is>
          <t>L:2094362659776896361</t>
        </is>
      </c>
      <c r="I127" s="14" t="inlineStr">
        <is>
          <t>listing record</t>
        </is>
      </c>
      <c r="J127" s="5" t="inlineStr">
        <is>
          <t>Unverified</t>
        </is>
      </c>
      <c r="K127" s="5" t="n"/>
      <c r="L127" s="6" t="n">
        <v>20000</v>
      </c>
      <c r="M127" s="6" t="n">
        <v>20000</v>
      </c>
      <c r="N127" s="5" t="inlineStr"/>
      <c r="O127" s="6" t="n">
        <v>1073785</v>
      </c>
      <c r="P127" s="5" t="inlineStr">
        <is>
          <t>FMV</t>
        </is>
      </c>
      <c r="Q127" s="5" t="inlineStr">
        <is>
          <t>4.0%</t>
        </is>
      </c>
      <c r="R127" s="6">
        <f>ROUND(O127*IF(O127&gt;5000000,0.065,IF(O127&gt;3000000,0.0525,0.04)),0)</f>
        <v>42951.0</v>
      </c>
      <c r="S127" s="6">
        <f>R127/12</f>
        <v>3579.25</v>
      </c>
      <c r="T127" s="6">
        <f>M127+S127</f>
        <v>23579.25</v>
      </c>
      <c r="U127" s="10">
        <f>S127/M127</f>
        <v>0.1789625</v>
      </c>
      <c r="V127" s="9">
        <f>R127/M127</f>
        <v>2.14755</v>
      </c>
      <c r="W127" s="5" t="n">
        <v>2</v>
      </c>
      <c r="X127" s="5" t="inlineStr"/>
      <c r="Y127">
        <f>IF(F127="","",VALUE(LEFT(F127,4)))</f>
        <v>2026</v>
      </c>
    </row>
    <row r="128">
      <c r="A128" s="5" t="inlineStr">
        <is>
          <t>15 Renwick Street, Unit TH3</t>
        </is>
      </c>
      <c r="B128" s="5" t="inlineStr">
        <is>
          <t>TH3</t>
        </is>
      </c>
      <c r="C128" s="5" t="inlineStr">
        <is>
          <t>1005942003</t>
        </is>
      </c>
      <c r="D128" s="5" t="inlineStr">
        <is>
          <t>SoHo</t>
        </is>
      </c>
      <c r="E128" s="5" t="inlineStr">
        <is>
          <t>2026-05-09</t>
        </is>
      </c>
      <c r="F128" s="5" t="inlineStr">
        <is>
          <t>2026-06-01</t>
        </is>
      </c>
      <c r="G128" s="5" t="inlineStr">
        <is>
          <t>Listing syndication</t>
        </is>
      </c>
      <c r="H128" s="5" t="inlineStr">
        <is>
          <t>L:2101879933993575457</t>
        </is>
      </c>
      <c r="I128" s="14" t="inlineStr">
        <is>
          <t>listing record</t>
        </is>
      </c>
      <c r="J128" s="5" t="inlineStr">
        <is>
          <t>Unverified</t>
        </is>
      </c>
      <c r="K128" s="5" t="n"/>
      <c r="L128" s="6" t="n">
        <v>37000</v>
      </c>
      <c r="M128" s="6" t="n">
        <v>37000</v>
      </c>
      <c r="N128" s="5" t="inlineStr"/>
      <c r="O128" s="6" t="n">
        <v>1983109</v>
      </c>
      <c r="P128" s="5" t="inlineStr">
        <is>
          <t>FMV</t>
        </is>
      </c>
      <c r="Q128" s="5" t="inlineStr">
        <is>
          <t>4.0%</t>
        </is>
      </c>
      <c r="R128" s="6">
        <f>ROUND(O128*IF(O128&gt;5000000,0.065,IF(O128&gt;3000000,0.0525,0.04)),0)</f>
        <v>79324.0</v>
      </c>
      <c r="S128" s="6">
        <f>R128/12</f>
        <v>6610.333333333333</v>
      </c>
      <c r="T128" s="6">
        <f>M128+S128</f>
        <v>43610.333333333336</v>
      </c>
      <c r="U128" s="10">
        <f>S128/M128</f>
        <v>0.17865765765765765</v>
      </c>
      <c r="V128" s="9">
        <f>R128/M128</f>
        <v>2.143891891891892</v>
      </c>
      <c r="W128" s="5" t="n">
        <v>1</v>
      </c>
      <c r="X128" s="5" t="inlineStr"/>
      <c r="Y128">
        <f>IF(F128="","",VALUE(LEFT(F128,4)))</f>
        <v>2026</v>
      </c>
    </row>
    <row r="129">
      <c r="A129" s="5" t="inlineStr">
        <is>
          <t>12 Warren Street, Unit 5</t>
        </is>
      </c>
      <c r="B129" s="5" t="inlineStr">
        <is>
          <t>5</t>
        </is>
      </c>
      <c r="C129" s="5" t="inlineStr">
        <is>
          <t>1001351806</t>
        </is>
      </c>
      <c r="D129" s="5" t="inlineStr">
        <is>
          <t>TriBeCa</t>
        </is>
      </c>
      <c r="E129" s="5" t="n"/>
      <c r="F129" s="5" t="inlineStr">
        <is>
          <t>2026-01-25</t>
        </is>
      </c>
      <c r="G129" s="5" t="inlineStr">
        <is>
          <t>Listing syndication</t>
        </is>
      </c>
      <c r="H129" s="5" t="inlineStr">
        <is>
          <t>L:1987875253119587681</t>
        </is>
      </c>
      <c r="I129" s="14" t="inlineStr">
        <is>
          <t>listing record</t>
        </is>
      </c>
      <c r="J129" s="5" t="inlineStr">
        <is>
          <t>Unverified</t>
        </is>
      </c>
      <c r="K129" s="5" t="n"/>
      <c r="L129" s="6" t="n">
        <v>32000</v>
      </c>
      <c r="M129" s="6" t="n">
        <v>32000</v>
      </c>
      <c r="N129" s="5" t="inlineStr"/>
      <c r="O129" s="6" t="n">
        <v>1713880</v>
      </c>
      <c r="P129" s="5" t="inlineStr">
        <is>
          <t>FMV</t>
        </is>
      </c>
      <c r="Q129" s="5" t="inlineStr">
        <is>
          <t>4.0%</t>
        </is>
      </c>
      <c r="R129" s="6">
        <f>ROUND(O129*IF(O129&gt;5000000,0.065,IF(O129&gt;3000000,0.0525,0.04)),0)</f>
        <v>68555.0</v>
      </c>
      <c r="S129" s="6">
        <f>R129/12</f>
        <v>5712.916666666667</v>
      </c>
      <c r="T129" s="6">
        <f>M129+S129</f>
        <v>37712.916666666664</v>
      </c>
      <c r="U129" s="10">
        <f>S129/M129</f>
        <v>0.17852864583333333</v>
      </c>
      <c r="V129" s="9">
        <f>R129/M129</f>
        <v>2.14234375</v>
      </c>
      <c r="W129" s="5" t="n">
        <v>1</v>
      </c>
      <c r="X129" s="5" t="inlineStr"/>
      <c r="Y129">
        <f>IF(F129="","",VALUE(LEFT(F129,4)))</f>
        <v>2026</v>
      </c>
    </row>
    <row r="130">
      <c r="A130" s="5" t="inlineStr">
        <is>
          <t>128 East 28th Street, Unit PH</t>
        </is>
      </c>
      <c r="B130" s="5" t="inlineStr">
        <is>
          <t>PH</t>
        </is>
      </c>
      <c r="C130" s="5" t="inlineStr">
        <is>
          <t>1008831012</t>
        </is>
      </c>
      <c r="D130" s="5" t="inlineStr">
        <is>
          <t>NoMad</t>
        </is>
      </c>
      <c r="E130" s="5" t="inlineStr">
        <is>
          <t>2025-01-15</t>
        </is>
      </c>
      <c r="F130" s="5" t="inlineStr">
        <is>
          <t>2025-01-15</t>
        </is>
      </c>
      <c r="G130" s="5" t="inlineStr">
        <is>
          <t>Listing syndication</t>
        </is>
      </c>
      <c r="H130" s="5" t="inlineStr">
        <is>
          <t>L:1733557175890714449</t>
        </is>
      </c>
      <c r="I130" s="14" t="inlineStr">
        <is>
          <t>listing record</t>
        </is>
      </c>
      <c r="J130" s="5" t="inlineStr">
        <is>
          <t>Unverified</t>
        </is>
      </c>
      <c r="K130" s="5" t="n"/>
      <c r="L130" s="6" t="n">
        <v>20000</v>
      </c>
      <c r="M130" s="6" t="n">
        <v>20000</v>
      </c>
      <c r="N130" s="5" t="inlineStr"/>
      <c r="O130" s="6" t="n">
        <v>1066652</v>
      </c>
      <c r="P130" s="5" t="inlineStr">
        <is>
          <t>FMV</t>
        </is>
      </c>
      <c r="Q130" s="5" t="inlineStr">
        <is>
          <t>4.0%</t>
        </is>
      </c>
      <c r="R130" s="6">
        <f>ROUND(O130*IF(O130&gt;5000000,0.065,IF(O130&gt;3000000,0.0525,0.04)),0)</f>
        <v>42666.0</v>
      </c>
      <c r="S130" s="6">
        <f>R130/12</f>
        <v>3555.5</v>
      </c>
      <c r="T130" s="6">
        <f>M130+S130</f>
        <v>23555.5</v>
      </c>
      <c r="U130" s="10">
        <f>S130/M130</f>
        <v>0.177775</v>
      </c>
      <c r="V130" s="9">
        <f>R130/M130</f>
        <v>2.1333</v>
      </c>
      <c r="W130" s="5" t="n">
        <v>1</v>
      </c>
      <c r="X130" s="5" t="inlineStr"/>
      <c r="Y130">
        <f>IF(F130="","",VALUE(LEFT(F130,4)))</f>
        <v>2025</v>
      </c>
    </row>
    <row r="131">
      <c r="A131" s="5" t="inlineStr">
        <is>
          <t>2 Park Place, Unit 35A</t>
        </is>
      </c>
      <c r="B131" s="5" t="inlineStr">
        <is>
          <t>35A</t>
        </is>
      </c>
      <c r="C131" s="5" t="inlineStr">
        <is>
          <t>1001231011</t>
        </is>
      </c>
      <c r="D131" s="5" t="inlineStr">
        <is>
          <t>TriBeCa</t>
        </is>
      </c>
      <c r="E131" s="5" t="inlineStr">
        <is>
          <t>2026-07-28</t>
        </is>
      </c>
      <c r="F131" s="5" t="inlineStr">
        <is>
          <t>2026-07-28</t>
        </is>
      </c>
      <c r="G131" s="5" t="inlineStr">
        <is>
          <t>Listing syndication</t>
        </is>
      </c>
      <c r="H131" s="5" t="inlineStr">
        <is>
          <t>L:2149509200619291177</t>
        </is>
      </c>
      <c r="I131" s="14" t="inlineStr">
        <is>
          <t>listing record</t>
        </is>
      </c>
      <c r="J131" s="5" t="inlineStr">
        <is>
          <t>Unverified</t>
        </is>
      </c>
      <c r="K131" s="5" t="n"/>
      <c r="L131" s="6" t="n">
        <v>35000</v>
      </c>
      <c r="M131" s="6" t="n">
        <v>35000</v>
      </c>
      <c r="N131" s="5" t="inlineStr"/>
      <c r="O131" s="6" t="n">
        <v>1855607</v>
      </c>
      <c r="P131" s="5" t="inlineStr">
        <is>
          <t>FMV</t>
        </is>
      </c>
      <c r="Q131" s="5" t="inlineStr">
        <is>
          <t>4.0%</t>
        </is>
      </c>
      <c r="R131" s="6">
        <f>ROUND(O131*IF(O131&gt;5000000,0.065,IF(O131&gt;3000000,0.0525,0.04)),0)</f>
        <v>74224.0</v>
      </c>
      <c r="S131" s="6">
        <f>R131/12</f>
        <v>6185.333333333333</v>
      </c>
      <c r="T131" s="6">
        <f>M131+S131</f>
        <v>41185.333333333336</v>
      </c>
      <c r="U131" s="10">
        <f>S131/M131</f>
        <v>0.1767238095238095</v>
      </c>
      <c r="V131" s="9">
        <f>R131/M131</f>
        <v>2.1206857142857145</v>
      </c>
      <c r="W131" s="5" t="n">
        <v>1</v>
      </c>
      <c r="X131" s="5" t="inlineStr"/>
      <c r="Y131">
        <f>IF(F131="","",VALUE(LEFT(F131,4)))</f>
        <v>2026</v>
      </c>
    </row>
    <row r="132">
      <c r="A132" s="5" t="inlineStr">
        <is>
          <t>481 Washington Street, Unit 3S</t>
        </is>
      </c>
      <c r="B132" s="5" t="inlineStr">
        <is>
          <t>3S</t>
        </is>
      </c>
      <c r="C132" s="5" t="inlineStr">
        <is>
          <t>1005951606</t>
        </is>
      </c>
      <c r="D132" s="5" t="inlineStr">
        <is>
          <t>SoHo</t>
        </is>
      </c>
      <c r="E132" s="5" t="inlineStr">
        <is>
          <t>2025-10-16</t>
        </is>
      </c>
      <c r="F132" s="5" t="inlineStr">
        <is>
          <t>2025-10-27</t>
        </is>
      </c>
      <c r="G132" s="5" t="inlineStr">
        <is>
          <t>Listing syndication</t>
        </is>
      </c>
      <c r="H132" s="5" t="inlineStr">
        <is>
          <t>L:1940983423444935273</t>
        </is>
      </c>
      <c r="I132" s="14" t="inlineStr">
        <is>
          <t>listing record</t>
        </is>
      </c>
      <c r="J132" s="5" t="inlineStr">
        <is>
          <t>Unverified</t>
        </is>
      </c>
      <c r="K132" s="5" t="n"/>
      <c r="L132" s="6" t="n">
        <v>23500</v>
      </c>
      <c r="M132" s="6" t="n">
        <v>23000</v>
      </c>
      <c r="N132" s="15" t="inlineStr">
        <is>
          <t>YES</t>
        </is>
      </c>
      <c r="O132" s="6" t="n">
        <v>1212369</v>
      </c>
      <c r="P132" s="5" t="inlineStr">
        <is>
          <t>FMV</t>
        </is>
      </c>
      <c r="Q132" s="5" t="inlineStr">
        <is>
          <t>4.0%</t>
        </is>
      </c>
      <c r="R132" s="6">
        <f>ROUND(O132*IF(O132&gt;5000000,0.065,IF(O132&gt;3000000,0.0525,0.04)),0)</f>
        <v>48495.0</v>
      </c>
      <c r="S132" s="6">
        <f>R132/12</f>
        <v>4041.25</v>
      </c>
      <c r="T132" s="6">
        <f>M132+S132</f>
        <v>27041.25</v>
      </c>
      <c r="U132" s="10">
        <f>S132/M132</f>
        <v>0.17570652173913043</v>
      </c>
      <c r="V132" s="9">
        <f>R132/M132</f>
        <v>2.1084782608695654</v>
      </c>
      <c r="W132" s="5" t="n">
        <v>1</v>
      </c>
      <c r="X132" s="12" t="inlineStr">
        <is>
          <t>Price changed on rental date</t>
        </is>
      </c>
      <c r="Y132">
        <f>IF(F132="","",VALUE(LEFT(F132,4)))</f>
        <v>2025</v>
      </c>
    </row>
    <row r="133">
      <c r="A133" s="5" t="inlineStr">
        <is>
          <t>200 Amsterdam Avenue, Unit 25C</t>
        </is>
      </c>
      <c r="B133" s="5" t="inlineStr">
        <is>
          <t>25C</t>
        </is>
      </c>
      <c r="C133" s="5" t="inlineStr">
        <is>
          <t>1011581871</t>
        </is>
      </c>
      <c r="D133" s="5" t="inlineStr">
        <is>
          <t>Upper West Side</t>
        </is>
      </c>
      <c r="E133" s="5" t="n"/>
      <c r="F133" s="5" t="inlineStr">
        <is>
          <t>2025-07-01</t>
        </is>
      </c>
      <c r="G133" s="5" t="inlineStr">
        <is>
          <t>Listing syndication</t>
        </is>
      </c>
      <c r="H133" s="5" t="inlineStr">
        <is>
          <t>L:1815438166901045121</t>
        </is>
      </c>
      <c r="I133" s="14" t="inlineStr">
        <is>
          <t>listing record</t>
        </is>
      </c>
      <c r="J133" s="5" t="inlineStr">
        <is>
          <t>Unverified</t>
        </is>
      </c>
      <c r="K133" s="5" t="n"/>
      <c r="L133" s="6" t="n">
        <v>25000</v>
      </c>
      <c r="M133" s="6" t="n">
        <v>21000</v>
      </c>
      <c r="N133" s="15" t="inlineStr">
        <is>
          <t>YES</t>
        </is>
      </c>
      <c r="O133" s="6" t="n">
        <v>1109034</v>
      </c>
      <c r="P133" s="5" t="inlineStr">
        <is>
          <t>FMV</t>
        </is>
      </c>
      <c r="Q133" s="5" t="inlineStr">
        <is>
          <t>4.0%</t>
        </is>
      </c>
      <c r="R133" s="6">
        <f>ROUND(O133*IF(O133&gt;5000000,0.065,IF(O133&gt;3000000,0.0525,0.04)),0)</f>
        <v>44361.0</v>
      </c>
      <c r="S133" s="6">
        <f>R133/12</f>
        <v>3696.75</v>
      </c>
      <c r="T133" s="6">
        <f>M133+S133</f>
        <v>24696.75</v>
      </c>
      <c r="U133" s="10">
        <f>S133/M133</f>
        <v>0.1760357142857143</v>
      </c>
      <c r="V133" s="9">
        <f>R133/M133</f>
        <v>2.1124285714285715</v>
      </c>
      <c r="W133" s="5" t="n">
        <v>1</v>
      </c>
      <c r="X133" s="12" t="inlineStr">
        <is>
          <t>Price changed on rental date</t>
        </is>
      </c>
      <c r="Y133">
        <f>IF(F133="","",VALUE(LEFT(F133,4)))</f>
        <v>2025</v>
      </c>
    </row>
    <row r="134">
      <c r="A134" s="5" t="inlineStr">
        <is>
          <t>155 West 18th Street, Unit 504</t>
        </is>
      </c>
      <c r="B134" s="5" t="inlineStr">
        <is>
          <t>504</t>
        </is>
      </c>
      <c r="C134" s="5" t="inlineStr">
        <is>
          <t>1007941315</t>
        </is>
      </c>
      <c r="D134" s="5" t="inlineStr">
        <is>
          <t>Chelsea</t>
        </is>
      </c>
      <c r="E134" s="5" t="inlineStr">
        <is>
          <t>2026-01-09</t>
        </is>
      </c>
      <c r="F134" s="5" t="inlineStr">
        <is>
          <t>2026-01-23</t>
        </is>
      </c>
      <c r="G134" s="5" t="inlineStr">
        <is>
          <t>Listing syndication</t>
        </is>
      </c>
      <c r="H134" s="5" t="inlineStr">
        <is>
          <t>L:1979092348580940497</t>
        </is>
      </c>
      <c r="I134" s="14" t="inlineStr">
        <is>
          <t>listing record</t>
        </is>
      </c>
      <c r="J134" s="5" t="inlineStr">
        <is>
          <t>Unverified</t>
        </is>
      </c>
      <c r="K134" s="5" t="n"/>
      <c r="L134" s="6" t="n">
        <v>19000</v>
      </c>
      <c r="M134" s="6" t="n">
        <v>19500</v>
      </c>
      <c r="N134" s="15" t="inlineStr">
        <is>
          <t>YES</t>
        </is>
      </c>
      <c r="O134" s="6" t="n">
        <v>1021909</v>
      </c>
      <c r="P134" s="5" t="inlineStr">
        <is>
          <t>FMV</t>
        </is>
      </c>
      <c r="Q134" s="5" t="inlineStr">
        <is>
          <t>4.0%</t>
        </is>
      </c>
      <c r="R134" s="6">
        <f>ROUND(O134*IF(O134&gt;5000000,0.065,IF(O134&gt;3000000,0.0525,0.04)),0)</f>
        <v>40876.0</v>
      </c>
      <c r="S134" s="6">
        <f>R134/12</f>
        <v>3406.3333333333335</v>
      </c>
      <c r="T134" s="6">
        <f>M134+S134</f>
        <v>22906.333333333332</v>
      </c>
      <c r="U134" s="10">
        <f>S134/M134</f>
        <v>0.17468376068376068</v>
      </c>
      <c r="V134" s="9">
        <f>R134/M134</f>
        <v>2.096205128205128</v>
      </c>
      <c r="W134" s="5" t="n">
        <v>1</v>
      </c>
      <c r="X134" s="12" t="inlineStr">
        <is>
          <t>Reported rent above last ask ($19,000 to $19,500); Price changed on rental date</t>
        </is>
      </c>
      <c r="Y134">
        <f>IF(F134="","",VALUE(LEFT(F134,4)))</f>
        <v>2026</v>
      </c>
    </row>
    <row r="135">
      <c r="A135" s="5" t="inlineStr">
        <is>
          <t>522 West 29th Street, Unit 2D</t>
        </is>
      </c>
      <c r="B135" s="5" t="inlineStr">
        <is>
          <t>2D</t>
        </is>
      </c>
      <c r="C135" s="5" t="inlineStr">
        <is>
          <t>1007001008</t>
        </is>
      </c>
      <c r="D135" s="5" t="inlineStr">
        <is>
          <t>Chelsea</t>
        </is>
      </c>
      <c r="E135" s="5" t="inlineStr">
        <is>
          <t>2025-04-08</t>
        </is>
      </c>
      <c r="F135" s="5" t="inlineStr">
        <is>
          <t>2025-04-07</t>
        </is>
      </c>
      <c r="G135" s="5" t="inlineStr">
        <is>
          <t>Listing syndication</t>
        </is>
      </c>
      <c r="H135" s="5" t="inlineStr">
        <is>
          <t>L:1775566359218138817</t>
        </is>
      </c>
      <c r="I135" s="14" t="inlineStr">
        <is>
          <t>listing record</t>
        </is>
      </c>
      <c r="J135" s="5" t="inlineStr">
        <is>
          <t>Unverified</t>
        </is>
      </c>
      <c r="K135" s="5" t="n"/>
      <c r="L135" s="6" t="n">
        <v>20000</v>
      </c>
      <c r="M135" s="6" t="n">
        <v>20000</v>
      </c>
      <c r="N135" s="5" t="inlineStr"/>
      <c r="O135" s="6" t="n">
        <v>1049107</v>
      </c>
      <c r="P135" s="5" t="inlineStr">
        <is>
          <t>FMV</t>
        </is>
      </c>
      <c r="Q135" s="5" t="inlineStr">
        <is>
          <t>4.0%</t>
        </is>
      </c>
      <c r="R135" s="6">
        <f>ROUND(O135*IF(O135&gt;5000000,0.065,IF(O135&gt;3000000,0.0525,0.04)),0)</f>
        <v>41964.0</v>
      </c>
      <c r="S135" s="6">
        <f>R135/12</f>
        <v>3497.0</v>
      </c>
      <c r="T135" s="6">
        <f>M135+S135</f>
        <v>23497.0</v>
      </c>
      <c r="U135" s="10">
        <f>S135/M135</f>
        <v>0.17485</v>
      </c>
      <c r="V135" s="9">
        <f>R135/M135</f>
        <v>2.0982</v>
      </c>
      <c r="W135" s="5" t="n">
        <v>1</v>
      </c>
      <c r="X135" s="5" t="inlineStr"/>
      <c r="Y135">
        <f>IF(F135="","",VALUE(LEFT(F135,4)))</f>
        <v>2025</v>
      </c>
    </row>
    <row r="136">
      <c r="A136" s="5" t="inlineStr">
        <is>
          <t>515 West 29th Street, Unit 4N</t>
        </is>
      </c>
      <c r="B136" s="5" t="inlineStr">
        <is>
          <t>4N</t>
        </is>
      </c>
      <c r="C136" s="5" t="inlineStr">
        <is>
          <t>1007011207</t>
        </is>
      </c>
      <c r="D136" s="5" t="inlineStr">
        <is>
          <t>Chelsea</t>
        </is>
      </c>
      <c r="E136" s="5" t="inlineStr">
        <is>
          <t>2026-08-19</t>
        </is>
      </c>
      <c r="F136" s="5" t="inlineStr">
        <is>
          <t>2026-09-10</t>
        </is>
      </c>
      <c r="G136" s="5" t="inlineStr">
        <is>
          <t>Listing syndication</t>
        </is>
      </c>
      <c r="H136" s="5" t="inlineStr">
        <is>
          <t>L:2129899580388799233</t>
        </is>
      </c>
      <c r="I136" s="14" t="inlineStr">
        <is>
          <t>listing record</t>
        </is>
      </c>
      <c r="J136" s="5" t="inlineStr">
        <is>
          <t>Unverified</t>
        </is>
      </c>
      <c r="K136" s="5" t="n"/>
      <c r="L136" s="6" t="n">
        <v>25000</v>
      </c>
      <c r="M136" s="6" t="n">
        <v>22500</v>
      </c>
      <c r="N136" s="15" t="inlineStr">
        <is>
          <t>YES</t>
        </is>
      </c>
      <c r="O136" s="6" t="n">
        <v>1174447</v>
      </c>
      <c r="P136" s="5" t="inlineStr">
        <is>
          <t>FMV</t>
        </is>
      </c>
      <c r="Q136" s="5" t="inlineStr">
        <is>
          <t>4.0%</t>
        </is>
      </c>
      <c r="R136" s="6">
        <f>ROUND(O136*IF(O136&gt;5000000,0.065,IF(O136&gt;3000000,0.0525,0.04)),0)</f>
        <v>46978.0</v>
      </c>
      <c r="S136" s="6">
        <f>R136/12</f>
        <v>3914.8333333333335</v>
      </c>
      <c r="T136" s="6">
        <f>M136+S136</f>
        <v>26414.833333333332</v>
      </c>
      <c r="U136" s="10">
        <f>S136/M136</f>
        <v>0.1739925925925926</v>
      </c>
      <c r="V136" s="9">
        <f>R136/M136</f>
        <v>2.087911111111111</v>
      </c>
      <c r="W136" s="5" t="n">
        <v>1</v>
      </c>
      <c r="X136" s="12" t="inlineStr">
        <is>
          <t>Price changed on rental date</t>
        </is>
      </c>
      <c r="Y136">
        <f>IF(F136="","",VALUE(LEFT(F136,4)))</f>
        <v>2026</v>
      </c>
    </row>
    <row r="137">
      <c r="A137" s="5" t="inlineStr">
        <is>
          <t>200 East 95th Street, Unit 14A</t>
        </is>
      </c>
      <c r="B137" s="5" t="inlineStr">
        <is>
          <t>14A</t>
        </is>
      </c>
      <c r="C137" s="5" t="inlineStr">
        <is>
          <t>1015401360</t>
        </is>
      </c>
      <c r="D137" s="5" t="inlineStr">
        <is>
          <t>Upper East Side</t>
        </is>
      </c>
      <c r="E137" s="5" t="inlineStr">
        <is>
          <t>2025-01-23</t>
        </is>
      </c>
      <c r="F137" s="5" t="inlineStr">
        <is>
          <t>2025-01-24</t>
        </is>
      </c>
      <c r="G137" s="5" t="inlineStr">
        <is>
          <t>Listing syndication</t>
        </is>
      </c>
      <c r="H137" s="5" t="inlineStr">
        <is>
          <t>L:1760271747173664401</t>
        </is>
      </c>
      <c r="I137" s="14" t="inlineStr">
        <is>
          <t>listing record</t>
        </is>
      </c>
      <c r="J137" s="5" t="inlineStr">
        <is>
          <t>Unverified</t>
        </is>
      </c>
      <c r="K137" s="5" t="n"/>
      <c r="L137" s="6" t="n">
        <v>35000</v>
      </c>
      <c r="M137" s="6" t="n">
        <v>35000</v>
      </c>
      <c r="N137" s="5" t="inlineStr"/>
      <c r="O137" s="6" t="n">
        <v>1831304</v>
      </c>
      <c r="P137" s="5" t="inlineStr">
        <is>
          <t>FMV</t>
        </is>
      </c>
      <c r="Q137" s="5" t="inlineStr">
        <is>
          <t>4.0%</t>
        </is>
      </c>
      <c r="R137" s="6">
        <f>ROUND(O137*IF(O137&gt;5000000,0.065,IF(O137&gt;3000000,0.0525,0.04)),0)</f>
        <v>73252.0</v>
      </c>
      <c r="S137" s="6">
        <f>R137/12</f>
        <v>6104.333333333333</v>
      </c>
      <c r="T137" s="6">
        <f>M137+S137</f>
        <v>41104.333333333336</v>
      </c>
      <c r="U137" s="10">
        <f>S137/M137</f>
        <v>0.1744095238095238</v>
      </c>
      <c r="V137" s="9">
        <f>R137/M137</f>
        <v>2.0929142857142855</v>
      </c>
      <c r="W137" s="5" t="n">
        <v>25</v>
      </c>
      <c r="X137" s="12" t="inlineStr">
        <is>
          <t>Possible unsold sponsor unit (owner holds 25 units)</t>
        </is>
      </c>
      <c r="Y137">
        <f>IF(F137="","",VALUE(LEFT(F137,4)))</f>
        <v>2025</v>
      </c>
    </row>
    <row r="138">
      <c r="A138" s="5" t="inlineStr">
        <is>
          <t>200 East 95th Street, Unit 26A</t>
        </is>
      </c>
      <c r="B138" s="5" t="inlineStr">
        <is>
          <t>26A</t>
        </is>
      </c>
      <c r="C138" s="5" t="inlineStr">
        <is>
          <t>1015401396</t>
        </is>
      </c>
      <c r="D138" s="5" t="inlineStr">
        <is>
          <t>Upper East Side</t>
        </is>
      </c>
      <c r="E138" s="5" t="inlineStr">
        <is>
          <t>2025-06-08</t>
        </is>
      </c>
      <c r="F138" s="5" t="inlineStr">
        <is>
          <t>2025-06-13</t>
        </is>
      </c>
      <c r="G138" s="5" t="inlineStr">
        <is>
          <t>Listing syndication</t>
        </is>
      </c>
      <c r="H138" s="5" t="inlineStr">
        <is>
          <t>L:1857398515625689849</t>
        </is>
      </c>
      <c r="I138" s="14" t="inlineStr">
        <is>
          <t>listing record</t>
        </is>
      </c>
      <c r="J138" s="5" t="inlineStr">
        <is>
          <t>Unverified</t>
        </is>
      </c>
      <c r="K138" s="5" t="n"/>
      <c r="L138" s="6" t="n">
        <v>38500</v>
      </c>
      <c r="M138" s="6" t="n">
        <v>37000</v>
      </c>
      <c r="N138" s="15" t="inlineStr">
        <is>
          <t>YES</t>
        </is>
      </c>
      <c r="O138" s="6" t="n">
        <v>1935972</v>
      </c>
      <c r="P138" s="5" t="inlineStr">
        <is>
          <t>FMV</t>
        </is>
      </c>
      <c r="Q138" s="5" t="inlineStr">
        <is>
          <t>4.0%</t>
        </is>
      </c>
      <c r="R138" s="6">
        <f>ROUND(O138*IF(O138&gt;5000000,0.065,IF(O138&gt;3000000,0.0525,0.04)),0)</f>
        <v>77439.0</v>
      </c>
      <c r="S138" s="6">
        <f>R138/12</f>
        <v>6453.25</v>
      </c>
      <c r="T138" s="6">
        <f>M138+S138</f>
        <v>43453.25</v>
      </c>
      <c r="U138" s="10">
        <f>S138/M138</f>
        <v>0.17441216216216215</v>
      </c>
      <c r="V138" s="9">
        <f>R138/M138</f>
        <v>2.092945945945946</v>
      </c>
      <c r="W138" s="5" t="n">
        <v>4</v>
      </c>
      <c r="X138" s="12" t="inlineStr">
        <is>
          <t>Price changed on rental date</t>
        </is>
      </c>
      <c r="Y138">
        <f>IF(F138="","",VALUE(LEFT(F138,4)))</f>
        <v>2025</v>
      </c>
    </row>
    <row r="139">
      <c r="A139" s="5" t="inlineStr">
        <is>
          <t>50 West Street, Unit 39C</t>
        </is>
      </c>
      <c r="B139" s="5" t="inlineStr">
        <is>
          <t>39C</t>
        </is>
      </c>
      <c r="C139" s="5" t="inlineStr">
        <is>
          <t>1000171328</t>
        </is>
      </c>
      <c r="D139" s="5" t="inlineStr">
        <is>
          <t>Financial District</t>
        </is>
      </c>
      <c r="E139" s="5" t="inlineStr">
        <is>
          <t>2025-10-02</t>
        </is>
      </c>
      <c r="F139" s="5" t="inlineStr">
        <is>
          <t>2025-10-02</t>
        </is>
      </c>
      <c r="G139" s="5" t="inlineStr">
        <is>
          <t>Listing syndication</t>
        </is>
      </c>
      <c r="H139" s="5" t="inlineStr">
        <is>
          <t>L:1916987620268582113</t>
        </is>
      </c>
      <c r="I139" s="14" t="inlineStr">
        <is>
          <t>listing record</t>
        </is>
      </c>
      <c r="J139" s="5" t="inlineStr">
        <is>
          <t>Unverified</t>
        </is>
      </c>
      <c r="K139" s="5" t="n"/>
      <c r="L139" s="6" t="n">
        <v>23000</v>
      </c>
      <c r="M139" s="6" t="n">
        <v>23000</v>
      </c>
      <c r="N139" s="5" t="inlineStr"/>
      <c r="O139" s="6" t="n">
        <v>1192276</v>
      </c>
      <c r="P139" s="5" t="inlineStr">
        <is>
          <t>FMV</t>
        </is>
      </c>
      <c r="Q139" s="5" t="inlineStr">
        <is>
          <t>4.0%</t>
        </is>
      </c>
      <c r="R139" s="6">
        <f>ROUND(O139*IF(O139&gt;5000000,0.065,IF(O139&gt;3000000,0.0525,0.04)),0)</f>
        <v>47691.0</v>
      </c>
      <c r="S139" s="6">
        <f>R139/12</f>
        <v>3974.25</v>
      </c>
      <c r="T139" s="6">
        <f>M139+S139</f>
        <v>26974.25</v>
      </c>
      <c r="U139" s="10">
        <f>S139/M139</f>
        <v>0.17279347826086958</v>
      </c>
      <c r="V139" s="9">
        <f>R139/M139</f>
        <v>2.0735217391304346</v>
      </c>
      <c r="W139" s="5" t="n">
        <v>1</v>
      </c>
      <c r="X139" s="5" t="inlineStr"/>
      <c r="Y139">
        <f>IF(F139="","",VALUE(LEFT(F139,4)))</f>
        <v>2025</v>
      </c>
    </row>
    <row r="140">
      <c r="A140" s="5" t="inlineStr">
        <is>
          <t>556 3rd Avenue, Unit PHG</t>
        </is>
      </c>
      <c r="B140" s="5" t="inlineStr">
        <is>
          <t>PHG</t>
        </is>
      </c>
      <c r="C140" s="5" t="inlineStr">
        <is>
          <t>1008921108</t>
        </is>
      </c>
      <c r="D140" s="5" t="inlineStr">
        <is>
          <t>Murray Hill</t>
        </is>
      </c>
      <c r="E140" s="5" t="inlineStr">
        <is>
          <t>2025-04-14</t>
        </is>
      </c>
      <c r="F140" s="5" t="inlineStr">
        <is>
          <t>2025-04-11</t>
        </is>
      </c>
      <c r="G140" s="5" t="inlineStr">
        <is>
          <t>Listing syndication</t>
        </is>
      </c>
      <c r="H140" s="5" t="inlineStr">
        <is>
          <t>L:1724222691866514233</t>
        </is>
      </c>
      <c r="I140" s="14" t="inlineStr">
        <is>
          <t>listing record</t>
        </is>
      </c>
      <c r="J140" s="5" t="inlineStr">
        <is>
          <t>Unverified</t>
        </is>
      </c>
      <c r="K140" s="5" t="n"/>
      <c r="L140" s="6" t="n">
        <v>30000</v>
      </c>
      <c r="M140" s="6" t="n">
        <v>30000</v>
      </c>
      <c r="N140" s="5" t="inlineStr"/>
      <c r="O140" s="6" t="n">
        <v>1552699</v>
      </c>
      <c r="P140" s="5" t="inlineStr">
        <is>
          <t>FMV</t>
        </is>
      </c>
      <c r="Q140" s="5" t="inlineStr">
        <is>
          <t>4.0%</t>
        </is>
      </c>
      <c r="R140" s="6">
        <f>ROUND(O140*IF(O140&gt;5000000,0.065,IF(O140&gt;3000000,0.0525,0.04)),0)</f>
        <v>62108.0</v>
      </c>
      <c r="S140" s="6">
        <f>R140/12</f>
        <v>5175.666666666667</v>
      </c>
      <c r="T140" s="6">
        <f>M140+S140</f>
        <v>35175.666666666664</v>
      </c>
      <c r="U140" s="10">
        <f>S140/M140</f>
        <v>0.17252222222222224</v>
      </c>
      <c r="V140" s="9">
        <f>R140/M140</f>
        <v>2.0702666666666665</v>
      </c>
      <c r="W140" s="5" t="n">
        <v>1</v>
      </c>
      <c r="X140" s="5" t="inlineStr"/>
      <c r="Y140">
        <f>IF(F140="","",VALUE(LEFT(F140,4)))</f>
        <v>2025</v>
      </c>
    </row>
    <row r="141">
      <c r="A141" s="5" t="inlineStr">
        <is>
          <t>30 Park Place, Unit 73A</t>
        </is>
      </c>
      <c r="B141" s="5" t="inlineStr">
        <is>
          <t>73A</t>
        </is>
      </c>
      <c r="C141" s="5" t="inlineStr">
        <is>
          <t>1001231244</t>
        </is>
      </c>
      <c r="D141" s="5" t="inlineStr">
        <is>
          <t>TriBeCa</t>
        </is>
      </c>
      <c r="E141" s="5" t="inlineStr">
        <is>
          <t>2026-01-06</t>
        </is>
      </c>
      <c r="F141" s="5" t="inlineStr">
        <is>
          <t>2026-01-06</t>
        </is>
      </c>
      <c r="G141" s="5" t="inlineStr">
        <is>
          <t>Listing syndication</t>
        </is>
      </c>
      <c r="H141" s="5" t="inlineStr">
        <is>
          <t>L:1831317082572451617</t>
        </is>
      </c>
      <c r="I141" s="14" t="inlineStr">
        <is>
          <t>listing record</t>
        </is>
      </c>
      <c r="J141" s="5" t="inlineStr">
        <is>
          <t>Unverified</t>
        </is>
      </c>
      <c r="K141" s="5" t="inlineStr">
        <is>
          <t>YES</t>
        </is>
      </c>
      <c r="L141" s="6" t="n">
        <v>37500</v>
      </c>
      <c r="M141" s="6" t="n">
        <v>37500</v>
      </c>
      <c r="N141" s="15" t="inlineStr">
        <is>
          <t>YES</t>
        </is>
      </c>
      <c r="O141" s="6" t="n">
        <v>1940193</v>
      </c>
      <c r="P141" s="5" t="inlineStr">
        <is>
          <t>FMV</t>
        </is>
      </c>
      <c r="Q141" s="5" t="inlineStr">
        <is>
          <t>4.0%</t>
        </is>
      </c>
      <c r="R141" s="6">
        <f>ROUND(O141*IF(O141&gt;5000000,0.065,IF(O141&gt;3000000,0.0525,0.04)),0)</f>
        <v>77608.0</v>
      </c>
      <c r="S141" s="6">
        <f>R141/12</f>
        <v>6467.333333333333</v>
      </c>
      <c r="T141" s="6">
        <f>M141+S141</f>
        <v>43967.333333333336</v>
      </c>
      <c r="U141" s="10">
        <f>S141/M141</f>
        <v>0.1724622222222222</v>
      </c>
      <c r="V141" s="9">
        <f>R141/M141</f>
        <v>2.0695466666666666</v>
      </c>
      <c r="W141" s="5" t="n">
        <v>1</v>
      </c>
      <c r="X141" s="12" t="inlineStr">
        <is>
          <t>Price changed on rental date; Relisted 15-90 days after reported lease</t>
        </is>
      </c>
      <c r="Y141">
        <f>IF(F141="","",VALUE(LEFT(F141,4)))</f>
        <v>2026</v>
      </c>
    </row>
    <row r="142">
      <c r="A142" s="5" t="inlineStr">
        <is>
          <t>200 East 95th Street, Unit 21A</t>
        </is>
      </c>
      <c r="B142" s="5" t="inlineStr">
        <is>
          <t>21A</t>
        </is>
      </c>
      <c r="C142" s="5" t="inlineStr">
        <is>
          <t>1015401381</t>
        </is>
      </c>
      <c r="D142" s="5" t="inlineStr">
        <is>
          <t>Upper East Side</t>
        </is>
      </c>
      <c r="E142" s="5" t="inlineStr">
        <is>
          <t>2025-01-23</t>
        </is>
      </c>
      <c r="F142" s="5" t="inlineStr">
        <is>
          <t>2025-01-24</t>
        </is>
      </c>
      <c r="G142" s="5" t="inlineStr">
        <is>
          <t>Listing syndication</t>
        </is>
      </c>
      <c r="H142" s="5" t="inlineStr">
        <is>
          <t>L:1760294183470678185</t>
        </is>
      </c>
      <c r="I142" s="14" t="inlineStr">
        <is>
          <t>listing record</t>
        </is>
      </c>
      <c r="J142" s="5" t="inlineStr">
        <is>
          <t>Unverified</t>
        </is>
      </c>
      <c r="K142" s="5" t="n"/>
      <c r="L142" s="6" t="n">
        <v>36500</v>
      </c>
      <c r="M142" s="6" t="n">
        <v>36500</v>
      </c>
      <c r="N142" s="5" t="inlineStr"/>
      <c r="O142" s="6" t="n">
        <v>1892447</v>
      </c>
      <c r="P142" s="5" t="inlineStr">
        <is>
          <t>FMV</t>
        </is>
      </c>
      <c r="Q142" s="5" t="inlineStr">
        <is>
          <t>4.0%</t>
        </is>
      </c>
      <c r="R142" s="6">
        <f>ROUND(O142*IF(O142&gt;5000000,0.065,IF(O142&gt;3000000,0.0525,0.04)),0)</f>
        <v>75698.0</v>
      </c>
      <c r="S142" s="6">
        <f>R142/12</f>
        <v>6308.166666666667</v>
      </c>
      <c r="T142" s="6">
        <f>M142+S142</f>
        <v>42808.166666666664</v>
      </c>
      <c r="U142" s="10">
        <f>S142/M142</f>
        <v>0.17282648401826484</v>
      </c>
      <c r="V142" s="9">
        <f>R142/M142</f>
        <v>2.073917808219178</v>
      </c>
      <c r="W142" s="5" t="n">
        <v>25</v>
      </c>
      <c r="X142" s="12" t="inlineStr">
        <is>
          <t>Possible unsold sponsor unit (owner holds 25 units)</t>
        </is>
      </c>
      <c r="Y142">
        <f>IF(F142="","",VALUE(LEFT(F142,4)))</f>
        <v>2025</v>
      </c>
    </row>
    <row r="143">
      <c r="A143" s="5" t="inlineStr">
        <is>
          <t>35 Hudson Yards, Unit 5402</t>
        </is>
      </c>
      <c r="B143" s="5" t="inlineStr">
        <is>
          <t>5402</t>
        </is>
      </c>
      <c r="C143" s="5" t="inlineStr">
        <is>
          <t>1007021411</t>
        </is>
      </c>
      <c r="D143" s="5" t="inlineStr">
        <is>
          <t>Hudson Yards</t>
        </is>
      </c>
      <c r="E143" s="5" t="n"/>
      <c r="F143" s="5" t="inlineStr">
        <is>
          <t>2025-03-28</t>
        </is>
      </c>
      <c r="G143" s="5" t="inlineStr">
        <is>
          <t>Listing syndication</t>
        </is>
      </c>
      <c r="H143" s="5" t="inlineStr">
        <is>
          <t>L:2184843857009604745</t>
        </is>
      </c>
      <c r="I143" s="14" t="inlineStr">
        <is>
          <t>listing record</t>
        </is>
      </c>
      <c r="J143" s="5" t="inlineStr">
        <is>
          <t>Unverified</t>
        </is>
      </c>
      <c r="K143" s="5" t="n"/>
      <c r="L143" s="6" t="n">
        <v>22000</v>
      </c>
      <c r="M143" s="6" t="n">
        <v>22000</v>
      </c>
      <c r="N143" s="5" t="inlineStr"/>
      <c r="O143" s="6" t="n">
        <v>1135007</v>
      </c>
      <c r="P143" s="5" t="inlineStr">
        <is>
          <t>FMV</t>
        </is>
      </c>
      <c r="Q143" s="5" t="inlineStr">
        <is>
          <t>4.0%</t>
        </is>
      </c>
      <c r="R143" s="6">
        <f>ROUND(O143*IF(O143&gt;5000000,0.065,IF(O143&gt;3000000,0.0525,0.04)),0)</f>
        <v>45400.0</v>
      </c>
      <c r="S143" s="6">
        <f>R143/12</f>
        <v>3783.3333333333335</v>
      </c>
      <c r="T143" s="6">
        <f>M143+S143</f>
        <v>25783.333333333332</v>
      </c>
      <c r="U143" s="10">
        <f>S143/M143</f>
        <v>0.17196969696969697</v>
      </c>
      <c r="V143" s="9">
        <f>R143/M143</f>
        <v>2.0636363636363635</v>
      </c>
      <c r="W143" s="5" t="n">
        <v>2</v>
      </c>
      <c r="X143" s="5" t="inlineStr"/>
      <c r="Y143">
        <f>IF(F143="","",VALUE(LEFT(F143,4)))</f>
        <v>2025</v>
      </c>
    </row>
    <row r="144">
      <c r="A144" s="5" t="inlineStr">
        <is>
          <t>50 United Nations Plaza, Unit 17B</t>
        </is>
      </c>
      <c r="B144" s="5" t="inlineStr">
        <is>
          <t>17B</t>
        </is>
      </c>
      <c r="C144" s="5" t="inlineStr">
        <is>
          <t>1013391147</t>
        </is>
      </c>
      <c r="D144" s="5" t="inlineStr">
        <is>
          <t>Turtle Bay</t>
        </is>
      </c>
      <c r="E144" s="5" t="inlineStr">
        <is>
          <t>2026-03-20</t>
        </is>
      </c>
      <c r="F144" s="5" t="inlineStr">
        <is>
          <t>2026-03-20</t>
        </is>
      </c>
      <c r="G144" s="5" t="inlineStr">
        <is>
          <t>Listing syndication</t>
        </is>
      </c>
      <c r="H144" s="5" t="inlineStr">
        <is>
          <t>L:1976909582900476081</t>
        </is>
      </c>
      <c r="I144" s="14" t="inlineStr">
        <is>
          <t>listing record</t>
        </is>
      </c>
      <c r="J144" s="5" t="inlineStr">
        <is>
          <t>Unverified</t>
        </is>
      </c>
      <c r="K144" s="5" t="n"/>
      <c r="L144" s="6" t="n">
        <v>28950</v>
      </c>
      <c r="M144" s="6" t="n">
        <v>28950</v>
      </c>
      <c r="N144" s="5" t="inlineStr"/>
      <c r="O144" s="6" t="n">
        <v>1493745</v>
      </c>
      <c r="P144" s="5" t="inlineStr">
        <is>
          <t>FMV</t>
        </is>
      </c>
      <c r="Q144" s="5" t="inlineStr">
        <is>
          <t>4.0%</t>
        </is>
      </c>
      <c r="R144" s="6">
        <f>ROUND(O144*IF(O144&gt;5000000,0.065,IF(O144&gt;3000000,0.0525,0.04)),0)</f>
        <v>59750.0</v>
      </c>
      <c r="S144" s="6">
        <f>R144/12</f>
        <v>4979.166666666667</v>
      </c>
      <c r="T144" s="6">
        <f>M144+S144</f>
        <v>33929.166666666664</v>
      </c>
      <c r="U144" s="10">
        <f>S144/M144</f>
        <v>0.17199194012665517</v>
      </c>
      <c r="V144" s="9">
        <f>R144/M144</f>
        <v>2.063903281519862</v>
      </c>
      <c r="W144" s="5" t="n">
        <v>1</v>
      </c>
      <c r="X144" s="5" t="inlineStr"/>
      <c r="Y144">
        <f>IF(F144="","",VALUE(LEFT(F144,4)))</f>
        <v>2026</v>
      </c>
    </row>
    <row r="145">
      <c r="A145" s="5" t="inlineStr">
        <is>
          <t>10 Sullivan Street, Unit 2B</t>
        </is>
      </c>
      <c r="B145" s="5" t="inlineStr">
        <is>
          <t>2B</t>
        </is>
      </c>
      <c r="C145" s="5" t="inlineStr">
        <is>
          <t>1004901103</t>
        </is>
      </c>
      <c r="D145" s="5" t="inlineStr">
        <is>
          <t>SoHo</t>
        </is>
      </c>
      <c r="E145" s="5" t="inlineStr">
        <is>
          <t>2024-12-05</t>
        </is>
      </c>
      <c r="F145" s="5" t="inlineStr">
        <is>
          <t>2025-01-15</t>
        </is>
      </c>
      <c r="G145" s="5" t="inlineStr">
        <is>
          <t>Listing syndication</t>
        </is>
      </c>
      <c r="H145" s="5" t="inlineStr">
        <is>
          <t>L:1684225901723186969</t>
        </is>
      </c>
      <c r="I145" s="14" t="inlineStr">
        <is>
          <t>listing record</t>
        </is>
      </c>
      <c r="J145" s="5" t="inlineStr">
        <is>
          <t>Unverified</t>
        </is>
      </c>
      <c r="K145" s="5" t="n"/>
      <c r="L145" s="6" t="n">
        <v>23500</v>
      </c>
      <c r="M145" s="6" t="n">
        <v>21000</v>
      </c>
      <c r="N145" s="15" t="inlineStr">
        <is>
          <t>YES</t>
        </is>
      </c>
      <c r="O145" s="6" t="n">
        <v>1081954</v>
      </c>
      <c r="P145" s="5" t="inlineStr">
        <is>
          <t>FMV</t>
        </is>
      </c>
      <c r="Q145" s="5" t="inlineStr">
        <is>
          <t>4.0%</t>
        </is>
      </c>
      <c r="R145" s="6">
        <f>ROUND(O145*IF(O145&gt;5000000,0.065,IF(O145&gt;3000000,0.0525,0.04)),0)</f>
        <v>43278.0</v>
      </c>
      <c r="S145" s="6">
        <f>R145/12</f>
        <v>3606.5</v>
      </c>
      <c r="T145" s="6">
        <f>M145+S145</f>
        <v>24606.5</v>
      </c>
      <c r="U145" s="10">
        <f>S145/M145</f>
        <v>0.17173809523809525</v>
      </c>
      <c r="V145" s="9">
        <f>R145/M145</f>
        <v>2.060857142857143</v>
      </c>
      <c r="W145" s="5" t="n">
        <v>1</v>
      </c>
      <c r="X145" s="12" t="inlineStr">
        <is>
          <t>Price changed on rental date</t>
        </is>
      </c>
      <c r="Y145">
        <f>IF(F145="","",VALUE(LEFT(F145,4)))</f>
        <v>2025</v>
      </c>
    </row>
    <row r="146">
      <c r="A146" s="5" t="inlineStr">
        <is>
          <t>200 East 95th Street, Unit 18A</t>
        </is>
      </c>
      <c r="B146" s="5" t="inlineStr">
        <is>
          <t>18A</t>
        </is>
      </c>
      <c r="C146" s="5" t="inlineStr">
        <is>
          <t>1015401372</t>
        </is>
      </c>
      <c r="D146" s="5" t="inlineStr">
        <is>
          <t>Upper East Side</t>
        </is>
      </c>
      <c r="E146" s="5" t="inlineStr">
        <is>
          <t>2025-06-06</t>
        </is>
      </c>
      <c r="F146" s="5" t="inlineStr">
        <is>
          <t>2025-06-16</t>
        </is>
      </c>
      <c r="G146" s="5" t="inlineStr">
        <is>
          <t>Listing syndication</t>
        </is>
      </c>
      <c r="H146" s="5" t="inlineStr">
        <is>
          <t>L:1760290158155127609</t>
        </is>
      </c>
      <c r="I146" s="14" t="inlineStr">
        <is>
          <t>listing record</t>
        </is>
      </c>
      <c r="J146" s="5" t="inlineStr">
        <is>
          <t>Unverified</t>
        </is>
      </c>
      <c r="K146" s="5" t="n"/>
      <c r="L146" s="6" t="n">
        <v>36250</v>
      </c>
      <c r="M146" s="6" t="n">
        <v>36250</v>
      </c>
      <c r="N146" s="5" t="inlineStr"/>
      <c r="O146" s="6" t="n">
        <v>1866280</v>
      </c>
      <c r="P146" s="5" t="inlineStr">
        <is>
          <t>FMV</t>
        </is>
      </c>
      <c r="Q146" s="5" t="inlineStr">
        <is>
          <t>4.0%</t>
        </is>
      </c>
      <c r="R146" s="6">
        <f>ROUND(O146*IF(O146&gt;5000000,0.065,IF(O146&gt;3000000,0.0525,0.04)),0)</f>
        <v>74651.0</v>
      </c>
      <c r="S146" s="6">
        <f>R146/12</f>
        <v>6220.916666666667</v>
      </c>
      <c r="T146" s="6">
        <f>M146+S146</f>
        <v>42470.916666666664</v>
      </c>
      <c r="U146" s="10">
        <f>S146/M146</f>
        <v>0.17161149425287356</v>
      </c>
      <c r="V146" s="9">
        <f>R146/M146</f>
        <v>2.0593379310344826</v>
      </c>
      <c r="W146" s="5" t="n">
        <v>25</v>
      </c>
      <c r="X146" s="12" t="inlineStr">
        <is>
          <t>Possible unsold sponsor unit (owner holds 25 units)</t>
        </is>
      </c>
      <c r="Y146">
        <f>IF(F146="","",VALUE(LEFT(F146,4)))</f>
        <v>2025</v>
      </c>
    </row>
    <row r="147">
      <c r="A147" s="5" t="inlineStr">
        <is>
          <t>35 Hudson Yards, Unit 7203</t>
        </is>
      </c>
      <c r="B147" s="5" t="inlineStr">
        <is>
          <t>7203</t>
        </is>
      </c>
      <c r="C147" s="5" t="inlineStr">
        <is>
          <t>1007021493</t>
        </is>
      </c>
      <c r="D147" s="5" t="inlineStr">
        <is>
          <t>Hudson Yards</t>
        </is>
      </c>
      <c r="E147" s="5" t="inlineStr">
        <is>
          <t>2026-03-19</t>
        </is>
      </c>
      <c r="F147" s="5" t="inlineStr">
        <is>
          <t>2026-03-29</t>
        </is>
      </c>
      <c r="G147" s="5" t="inlineStr">
        <is>
          <t>Listing syndication</t>
        </is>
      </c>
      <c r="H147" s="5" t="inlineStr">
        <is>
          <t>L:2052325434029111777</t>
        </is>
      </c>
      <c r="I147" s="14" t="inlineStr">
        <is>
          <t>listing record</t>
        </is>
      </c>
      <c r="J147" s="5" t="inlineStr">
        <is>
          <t>Unverified</t>
        </is>
      </c>
      <c r="K147" s="5" t="n"/>
      <c r="L147" s="6" t="n">
        <v>28000</v>
      </c>
      <c r="M147" s="6" t="n">
        <v>28000</v>
      </c>
      <c r="N147" s="5" t="inlineStr"/>
      <c r="O147" s="6" t="n">
        <v>1436123</v>
      </c>
      <c r="P147" s="5" t="inlineStr">
        <is>
          <t>FMV</t>
        </is>
      </c>
      <c r="Q147" s="5" t="inlineStr">
        <is>
          <t>4.0%</t>
        </is>
      </c>
      <c r="R147" s="6">
        <f>ROUND(O147*IF(O147&gt;5000000,0.065,IF(O147&gt;3000000,0.0525,0.04)),0)</f>
        <v>57445.0</v>
      </c>
      <c r="S147" s="6">
        <f>R147/12</f>
        <v>4787.083333333333</v>
      </c>
      <c r="T147" s="6">
        <f>M147+S147</f>
        <v>32787.083333333336</v>
      </c>
      <c r="U147" s="10">
        <f>S147/M147</f>
        <v>0.17096726190476189</v>
      </c>
      <c r="V147" s="9">
        <f>R147/M147</f>
        <v>2.0516071428571427</v>
      </c>
      <c r="W147" s="5" t="n">
        <v>1</v>
      </c>
      <c r="X147" s="5" t="inlineStr"/>
      <c r="Y147">
        <f>IF(F147="","",VALUE(LEFT(F147,4)))</f>
        <v>2026</v>
      </c>
    </row>
    <row r="148">
      <c r="A148" s="5" t="inlineStr">
        <is>
          <t>36 Bleecker Street, Unit PHB</t>
        </is>
      </c>
      <c r="B148" s="5" t="inlineStr">
        <is>
          <t>PHB</t>
        </is>
      </c>
      <c r="C148" s="5" t="inlineStr">
        <is>
          <t>1005211519</t>
        </is>
      </c>
      <c r="D148" s="5" t="inlineStr">
        <is>
          <t>NoHo</t>
        </is>
      </c>
      <c r="E148" s="5" t="inlineStr">
        <is>
          <t>2025-02-28</t>
        </is>
      </c>
      <c r="F148" s="5" t="inlineStr">
        <is>
          <t>2025-03-21</t>
        </is>
      </c>
      <c r="G148" s="5" t="inlineStr">
        <is>
          <t>Listing syndication</t>
        </is>
      </c>
      <c r="H148" s="5" t="inlineStr">
        <is>
          <t>L:1455164990023275017</t>
        </is>
      </c>
      <c r="I148" s="14" t="inlineStr">
        <is>
          <t>listing record</t>
        </is>
      </c>
      <c r="J148" s="5" t="inlineStr">
        <is>
          <t>Unverified</t>
        </is>
      </c>
      <c r="K148" s="5" t="inlineStr">
        <is>
          <t>YES</t>
        </is>
      </c>
      <c r="L148" s="6" t="n">
        <v>70000</v>
      </c>
      <c r="M148" s="6" t="n">
        <v>48000</v>
      </c>
      <c r="N148" s="15" t="inlineStr">
        <is>
          <t>YES</t>
        </is>
      </c>
      <c r="O148" s="6" t="n">
        <v>2455280</v>
      </c>
      <c r="P148" s="5" t="inlineStr">
        <is>
          <t>FMV</t>
        </is>
      </c>
      <c r="Q148" s="5" t="inlineStr">
        <is>
          <t>4.0%</t>
        </is>
      </c>
      <c r="R148" s="6">
        <f>ROUND(O148*IF(O148&gt;5000000,0.065,IF(O148&gt;3000000,0.0525,0.04)),0)</f>
        <v>98211.0</v>
      </c>
      <c r="S148" s="6">
        <f>R148/12</f>
        <v>8184.25</v>
      </c>
      <c r="T148" s="6">
        <f>M148+S148</f>
        <v>56184.25</v>
      </c>
      <c r="U148" s="10">
        <f>S148/M148</f>
        <v>0.17050520833333332</v>
      </c>
      <c r="V148" s="9">
        <f>R148/M148</f>
        <v>2.0460625</v>
      </c>
      <c r="W148" s="5" t="n">
        <v>1</v>
      </c>
      <c r="X148" s="12" t="inlineStr">
        <is>
          <t>Price changed on rental date; Relisted 15-90 days after reported lease</t>
        </is>
      </c>
      <c r="Y148">
        <f>IF(F148="","",VALUE(LEFT(F148,4)))</f>
        <v>2025</v>
      </c>
    </row>
    <row r="149">
      <c r="A149" s="5" t="inlineStr">
        <is>
          <t>15 Renwick Street, Unit TH2</t>
        </is>
      </c>
      <c r="B149" s="5" t="inlineStr">
        <is>
          <t>TH2</t>
        </is>
      </c>
      <c r="C149" s="5" t="inlineStr">
        <is>
          <t>1005942002</t>
        </is>
      </c>
      <c r="D149" s="5" t="inlineStr">
        <is>
          <t>SoHo</t>
        </is>
      </c>
      <c r="E149" s="5" t="inlineStr">
        <is>
          <t>2025-06-23</t>
        </is>
      </c>
      <c r="F149" s="5" t="inlineStr">
        <is>
          <t>2025-07-03</t>
        </is>
      </c>
      <c r="G149" s="5" t="inlineStr">
        <is>
          <t>Listing syndication</t>
        </is>
      </c>
      <c r="H149" s="5" t="inlineStr">
        <is>
          <t>L:1857313179424176089</t>
        </is>
      </c>
      <c r="I149" s="14" t="inlineStr">
        <is>
          <t>listing record</t>
        </is>
      </c>
      <c r="J149" s="5" t="inlineStr">
        <is>
          <t>Unverified</t>
        </is>
      </c>
      <c r="K149" s="5" t="n"/>
      <c r="L149" s="6" t="n">
        <v>25000</v>
      </c>
      <c r="M149" s="6" t="n">
        <v>27084</v>
      </c>
      <c r="N149" s="15" t="inlineStr">
        <is>
          <t>YES</t>
        </is>
      </c>
      <c r="O149" s="6" t="n">
        <v>1387980</v>
      </c>
      <c r="P149" s="5" t="inlineStr">
        <is>
          <t>FMV</t>
        </is>
      </c>
      <c r="Q149" s="5" t="inlineStr">
        <is>
          <t>4.0%</t>
        </is>
      </c>
      <c r="R149" s="6">
        <f>ROUND(O149*IF(O149&gt;5000000,0.065,IF(O149&gt;3000000,0.0525,0.04)),0)</f>
        <v>55519.0</v>
      </c>
      <c r="S149" s="6">
        <f>R149/12</f>
        <v>4626.583333333333</v>
      </c>
      <c r="T149" s="6">
        <f>M149+S149</f>
        <v>31710.583333333332</v>
      </c>
      <c r="U149" s="10">
        <f>S149/M149</f>
        <v>0.17082348742184805</v>
      </c>
      <c r="V149" s="9">
        <f>R149/M149</f>
        <v>2.049881849062177</v>
      </c>
      <c r="W149" s="5" t="n">
        <v>1</v>
      </c>
      <c r="X149" s="12" t="inlineStr">
        <is>
          <t>Reported rent above last ask ($25,000 to $27,084); Price changed on rental date</t>
        </is>
      </c>
      <c r="Y149">
        <f>IF(F149="","",VALUE(LEFT(F149,4)))</f>
        <v>2025</v>
      </c>
    </row>
    <row r="150">
      <c r="A150" s="5" t="inlineStr">
        <is>
          <t>50 West Street, Unit PH57B</t>
        </is>
      </c>
      <c r="B150" s="5" t="inlineStr">
        <is>
          <t>PH57B</t>
        </is>
      </c>
      <c r="C150" s="5" t="inlineStr">
        <is>
          <t>1000171395</t>
        </is>
      </c>
      <c r="D150" s="5" t="inlineStr">
        <is>
          <t>Financial District</t>
        </is>
      </c>
      <c r="E150" s="5" t="inlineStr">
        <is>
          <t>2025-07-22</t>
        </is>
      </c>
      <c r="F150" s="5" t="inlineStr">
        <is>
          <t>2025-07-22</t>
        </is>
      </c>
      <c r="G150" s="5" t="inlineStr">
        <is>
          <t>Listing syndication</t>
        </is>
      </c>
      <c r="H150" s="5" t="inlineStr">
        <is>
          <t>L:1884991488050219121</t>
        </is>
      </c>
      <c r="I150" s="14" t="inlineStr">
        <is>
          <t>listing record</t>
        </is>
      </c>
      <c r="J150" s="5" t="inlineStr">
        <is>
          <t>Unverified</t>
        </is>
      </c>
      <c r="K150" s="5" t="n"/>
      <c r="L150" s="6" t="n">
        <v>34000</v>
      </c>
      <c r="M150" s="6" t="n">
        <v>34000</v>
      </c>
      <c r="N150" s="5" t="inlineStr"/>
      <c r="O150" s="6" t="n">
        <v>1729560</v>
      </c>
      <c r="P150" s="5" t="inlineStr">
        <is>
          <t>FMV</t>
        </is>
      </c>
      <c r="Q150" s="5" t="inlineStr">
        <is>
          <t>4.0%</t>
        </is>
      </c>
      <c r="R150" s="6">
        <f>ROUND(O150*IF(O150&gt;5000000,0.065,IF(O150&gt;3000000,0.0525,0.04)),0)</f>
        <v>69182.0</v>
      </c>
      <c r="S150" s="6">
        <f>R150/12</f>
        <v>5765.166666666667</v>
      </c>
      <c r="T150" s="6">
        <f>M150+S150</f>
        <v>39765.166666666664</v>
      </c>
      <c r="U150" s="10">
        <f>S150/M150</f>
        <v>0.16956372549019608</v>
      </c>
      <c r="V150" s="9">
        <f>R150/M150</f>
        <v>2.034764705882353</v>
      </c>
      <c r="W150" s="5" t="n">
        <v>1</v>
      </c>
      <c r="X150" s="5" t="inlineStr"/>
      <c r="Y150">
        <f>IF(F150="","",VALUE(LEFT(F150,4)))</f>
        <v>2025</v>
      </c>
    </row>
    <row r="151">
      <c r="A151" s="5" t="inlineStr">
        <is>
          <t>500 West 21st Street, Unit 5B</t>
        </is>
      </c>
      <c r="B151" s="5" t="inlineStr">
        <is>
          <t>5B</t>
        </is>
      </c>
      <c r="C151" s="5" t="inlineStr">
        <is>
          <t>1006921121</t>
        </is>
      </c>
      <c r="D151" s="5" t="inlineStr">
        <is>
          <t>Chelsea</t>
        </is>
      </c>
      <c r="E151" s="5" t="n"/>
      <c r="F151" s="5" t="inlineStr">
        <is>
          <t>2026-01-14</t>
        </is>
      </c>
      <c r="G151" s="5" t="inlineStr">
        <is>
          <t>Listing syndication</t>
        </is>
      </c>
      <c r="H151" s="5" t="inlineStr">
        <is>
          <t>L:2008271424332394201</t>
        </is>
      </c>
      <c r="I151" s="14" t="inlineStr">
        <is>
          <t>listing record</t>
        </is>
      </c>
      <c r="J151" s="5" t="inlineStr">
        <is>
          <t>Unverified</t>
        </is>
      </c>
      <c r="K151" s="5" t="n"/>
      <c r="L151" s="6" t="n">
        <v>22500</v>
      </c>
      <c r="M151" s="6" t="n">
        <v>22500</v>
      </c>
      <c r="N151" s="5" t="inlineStr"/>
      <c r="O151" s="6" t="n">
        <v>1137880</v>
      </c>
      <c r="P151" s="5" t="inlineStr">
        <is>
          <t>FMV</t>
        </is>
      </c>
      <c r="Q151" s="5" t="inlineStr">
        <is>
          <t>4.0%</t>
        </is>
      </c>
      <c r="R151" s="6">
        <f>ROUND(O151*IF(O151&gt;5000000,0.065,IF(O151&gt;3000000,0.0525,0.04)),0)</f>
        <v>45515.0</v>
      </c>
      <c r="S151" s="6">
        <f>R151/12</f>
        <v>3792.9166666666665</v>
      </c>
      <c r="T151" s="6">
        <f>M151+S151</f>
        <v>26292.916666666668</v>
      </c>
      <c r="U151" s="10">
        <f>S151/M151</f>
        <v>0.16857407407407407</v>
      </c>
      <c r="V151" s="9">
        <f>R151/M151</f>
        <v>2.0228888888888887</v>
      </c>
      <c r="W151" s="5" t="n">
        <v>1</v>
      </c>
      <c r="X151" s="5" t="inlineStr"/>
      <c r="Y151">
        <f>IF(F151="","",VALUE(LEFT(F151,4)))</f>
        <v>2026</v>
      </c>
    </row>
    <row r="152">
      <c r="A152" s="5" t="inlineStr">
        <is>
          <t>151 East 58th Street, Unit 36A</t>
        </is>
      </c>
      <c r="B152" s="5" t="inlineStr">
        <is>
          <t>36A</t>
        </is>
      </c>
      <c r="C152" s="5" t="inlineStr">
        <is>
          <t>1013131026</t>
        </is>
      </c>
      <c r="D152" s="5" t="inlineStr">
        <is>
          <t>Midtown East</t>
        </is>
      </c>
      <c r="E152" s="5" t="n"/>
      <c r="F152" s="5" t="inlineStr">
        <is>
          <t>2026-02-02</t>
        </is>
      </c>
      <c r="G152" s="5" t="inlineStr">
        <is>
          <t>Listing syndication</t>
        </is>
      </c>
      <c r="H152" s="5" t="inlineStr">
        <is>
          <t>L:2038027461052018657</t>
        </is>
      </c>
      <c r="I152" s="14" t="inlineStr">
        <is>
          <t>listing record</t>
        </is>
      </c>
      <c r="J152" s="5" t="inlineStr">
        <is>
          <t>Unverified</t>
        </is>
      </c>
      <c r="K152" s="5" t="n"/>
      <c r="L152" s="6" t="n"/>
      <c r="M152" s="6" t="n">
        <v>22000</v>
      </c>
      <c r="N152" s="5" t="inlineStr"/>
      <c r="O152" s="6" t="n">
        <v>1102982</v>
      </c>
      <c r="P152" s="5" t="inlineStr">
        <is>
          <t>FMV</t>
        </is>
      </c>
      <c r="Q152" s="5" t="inlineStr">
        <is>
          <t>4.0%</t>
        </is>
      </c>
      <c r="R152" s="6">
        <f>ROUND(O152*IF(O152&gt;5000000,0.065,IF(O152&gt;3000000,0.0525,0.04)),0)</f>
        <v>44119.0</v>
      </c>
      <c r="S152" s="6">
        <f>R152/12</f>
        <v>3676.5833333333335</v>
      </c>
      <c r="T152" s="6">
        <f>M152+S152</f>
        <v>25676.583333333332</v>
      </c>
      <c r="U152" s="10">
        <f>S152/M152</f>
        <v>0.16711742424242426</v>
      </c>
      <c r="V152" s="9">
        <f>R152/M152</f>
        <v>2.0054090909090907</v>
      </c>
      <c r="W152" s="5" t="n">
        <v>1</v>
      </c>
      <c r="X152" s="5" t="inlineStr"/>
      <c r="Y152">
        <f>IF(F152="","",VALUE(LEFT(F152,4)))</f>
        <v>2026</v>
      </c>
    </row>
    <row r="153">
      <c r="A153" s="5" t="inlineStr">
        <is>
          <t>721 5th Avenue, Unit 55L</t>
        </is>
      </c>
      <c r="B153" s="5" t="inlineStr">
        <is>
          <t>55L</t>
        </is>
      </c>
      <c r="C153" s="5" t="inlineStr">
        <is>
          <t>1012921197</t>
        </is>
      </c>
      <c r="D153" s="5" t="inlineStr">
        <is>
          <t>Midtown East</t>
        </is>
      </c>
      <c r="E153" s="5" t="inlineStr">
        <is>
          <t>2025-05-04</t>
        </is>
      </c>
      <c r="F153" s="5" t="inlineStr">
        <is>
          <t>2025-06-25</t>
        </is>
      </c>
      <c r="G153" s="5" t="inlineStr">
        <is>
          <t>Listing syndication</t>
        </is>
      </c>
      <c r="H153" s="5" t="inlineStr">
        <is>
          <t>L:1816840679991948585</t>
        </is>
      </c>
      <c r="I153" s="14" t="inlineStr">
        <is>
          <t>listing record</t>
        </is>
      </c>
      <c r="J153" s="5" t="inlineStr">
        <is>
          <t>Unverified</t>
        </is>
      </c>
      <c r="K153" s="5" t="n"/>
      <c r="L153" s="6" t="n">
        <v>27000</v>
      </c>
      <c r="M153" s="6" t="n">
        <v>27000</v>
      </c>
      <c r="N153" s="5" t="inlineStr"/>
      <c r="O153" s="6" t="n">
        <v>1358386</v>
      </c>
      <c r="P153" s="5" t="inlineStr">
        <is>
          <t>FMV</t>
        </is>
      </c>
      <c r="Q153" s="5" t="inlineStr">
        <is>
          <t>4.0%</t>
        </is>
      </c>
      <c r="R153" s="6">
        <f>ROUND(O153*IF(O153&gt;5000000,0.065,IF(O153&gt;3000000,0.0525,0.04)),0)</f>
        <v>54335.0</v>
      </c>
      <c r="S153" s="6">
        <f>R153/12</f>
        <v>4527.916666666667</v>
      </c>
      <c r="T153" s="6">
        <f>M153+S153</f>
        <v>31527.916666666668</v>
      </c>
      <c r="U153" s="10">
        <f>S153/M153</f>
        <v>0.16770061728395064</v>
      </c>
      <c r="V153" s="9">
        <f>R153/M153</f>
        <v>2.0124074074074074</v>
      </c>
      <c r="W153" s="5" t="n">
        <v>1</v>
      </c>
      <c r="X153" s="5" t="inlineStr"/>
      <c r="Y153">
        <f>IF(F153="","",VALUE(LEFT(F153,4)))</f>
        <v>2025</v>
      </c>
    </row>
    <row r="154">
      <c r="A154" s="5" t="inlineStr">
        <is>
          <t>235 West 75th Street, Unit 805</t>
        </is>
      </c>
      <c r="B154" s="5" t="inlineStr">
        <is>
          <t>805</t>
        </is>
      </c>
      <c r="C154" s="5" t="inlineStr">
        <is>
          <t>1011671274</t>
        </is>
      </c>
      <c r="D154" s="5" t="inlineStr">
        <is>
          <t>Upper West Side</t>
        </is>
      </c>
      <c r="E154" s="5" t="inlineStr">
        <is>
          <t>2026-05-13</t>
        </is>
      </c>
      <c r="F154" s="5" t="inlineStr">
        <is>
          <t>2026-05-13</t>
        </is>
      </c>
      <c r="G154" s="5" t="inlineStr">
        <is>
          <t>Listing syndication</t>
        </is>
      </c>
      <c r="H154" s="5" t="inlineStr">
        <is>
          <t>L:1599369492235801137</t>
        </is>
      </c>
      <c r="I154" s="14" t="inlineStr">
        <is>
          <t>listing record</t>
        </is>
      </c>
      <c r="J154" s="5" t="inlineStr">
        <is>
          <t>Unverified</t>
        </is>
      </c>
      <c r="K154" s="5" t="n"/>
      <c r="L154" s="6" t="n">
        <v>22000</v>
      </c>
      <c r="M154" s="6" t="n">
        <v>22500</v>
      </c>
      <c r="N154" s="15" t="inlineStr">
        <is>
          <t>YES</t>
        </is>
      </c>
      <c r="O154" s="6" t="n">
        <v>1131065</v>
      </c>
      <c r="P154" s="5" t="inlineStr">
        <is>
          <t>FMV</t>
        </is>
      </c>
      <c r="Q154" s="5" t="inlineStr">
        <is>
          <t>4.0%</t>
        </is>
      </c>
      <c r="R154" s="6">
        <f>ROUND(O154*IF(O154&gt;5000000,0.065,IF(O154&gt;3000000,0.0525,0.04)),0)</f>
        <v>45243.0</v>
      </c>
      <c r="S154" s="6">
        <f>R154/12</f>
        <v>3770.25</v>
      </c>
      <c r="T154" s="6">
        <f>M154+S154</f>
        <v>26270.25</v>
      </c>
      <c r="U154" s="10">
        <f>S154/M154</f>
        <v>0.16756666666666667</v>
      </c>
      <c r="V154" s="9">
        <f>R154/M154</f>
        <v>2.0108</v>
      </c>
      <c r="W154" s="5" t="n">
        <v>1</v>
      </c>
      <c r="X154" s="12" t="inlineStr">
        <is>
          <t>Reported rent above last ask ($22,000 to $22,500); Price changed on rental date</t>
        </is>
      </c>
      <c r="Y154">
        <f>IF(F154="","",VALUE(LEFT(F154,4)))</f>
        <v>2026</v>
      </c>
    </row>
    <row r="155">
      <c r="A155" s="5" t="inlineStr">
        <is>
          <t>246 West 17th Street, Unit PHB</t>
        </is>
      </c>
      <c r="B155" s="5" t="inlineStr">
        <is>
          <t>PHB</t>
        </is>
      </c>
      <c r="C155" s="5" t="inlineStr">
        <is>
          <t>1007661431</t>
        </is>
      </c>
      <c r="D155" s="5" t="inlineStr">
        <is>
          <t>Chelsea</t>
        </is>
      </c>
      <c r="E155" s="5" t="inlineStr">
        <is>
          <t>2026-05-14</t>
        </is>
      </c>
      <c r="F155" s="5" t="inlineStr">
        <is>
          <t>2026-06-23</t>
        </is>
      </c>
      <c r="G155" s="5" t="inlineStr">
        <is>
          <t>Listing syndication</t>
        </is>
      </c>
      <c r="H155" s="5" t="inlineStr">
        <is>
          <t>L:2073612371077396177</t>
        </is>
      </c>
      <c r="I155" s="14" t="inlineStr">
        <is>
          <t>listing record</t>
        </is>
      </c>
      <c r="J155" s="5" t="inlineStr">
        <is>
          <t>Unverified</t>
        </is>
      </c>
      <c r="K155" s="5" t="n"/>
      <c r="L155" s="6" t="n">
        <v>25000</v>
      </c>
      <c r="M155" s="6" t="n">
        <v>22000</v>
      </c>
      <c r="N155" s="15" t="inlineStr">
        <is>
          <t>YES</t>
        </is>
      </c>
      <c r="O155" s="6" t="n">
        <v>1100265</v>
      </c>
      <c r="P155" s="5" t="inlineStr">
        <is>
          <t>FMV</t>
        </is>
      </c>
      <c r="Q155" s="5" t="inlineStr">
        <is>
          <t>4.0%</t>
        </is>
      </c>
      <c r="R155" s="6">
        <f>ROUND(O155*IF(O155&gt;5000000,0.065,IF(O155&gt;3000000,0.0525,0.04)),0)</f>
        <v>44011.0</v>
      </c>
      <c r="S155" s="6">
        <f>R155/12</f>
        <v>3667.5833333333335</v>
      </c>
      <c r="T155" s="6">
        <f>M155+S155</f>
        <v>25667.583333333332</v>
      </c>
      <c r="U155" s="10">
        <f>S155/M155</f>
        <v>0.16670833333333335</v>
      </c>
      <c r="V155" s="9">
        <f>R155/M155</f>
        <v>2.0005</v>
      </c>
      <c r="W155" s="5" t="n">
        <v>1</v>
      </c>
      <c r="X155" s="12" t="inlineStr">
        <is>
          <t>Price changed on rental date</t>
        </is>
      </c>
      <c r="Y155">
        <f>IF(F155="","",VALUE(LEFT(F155,4)))</f>
        <v>2026</v>
      </c>
    </row>
    <row r="156">
      <c r="A156" s="5" t="inlineStr">
        <is>
          <t>201 East 74th Street, Unit 12A</t>
        </is>
      </c>
      <c r="B156" s="5" t="inlineStr">
        <is>
          <t>12A</t>
        </is>
      </c>
      <c r="C156" s="5" t="inlineStr">
        <is>
          <t>1014291215</t>
        </is>
      </c>
      <c r="D156" s="5" t="inlineStr">
        <is>
          <t>Upper East Side</t>
        </is>
      </c>
      <c r="E156" s="5" t="inlineStr">
        <is>
          <t>2025-11-17</t>
        </is>
      </c>
      <c r="F156" s="5" t="inlineStr">
        <is>
          <t>2025-12-05</t>
        </is>
      </c>
      <c r="G156" s="5" t="inlineStr">
        <is>
          <t>Listing syndication</t>
        </is>
      </c>
      <c r="H156" s="5" t="inlineStr">
        <is>
          <t>L:1961768956824665673</t>
        </is>
      </c>
      <c r="I156" s="14" t="inlineStr">
        <is>
          <t>listing record</t>
        </is>
      </c>
      <c r="J156" s="5" t="inlineStr">
        <is>
          <t>Unverified</t>
        </is>
      </c>
      <c r="K156" s="5" t="n"/>
      <c r="L156" s="6" t="n">
        <v>25000</v>
      </c>
      <c r="M156" s="6" t="n">
        <v>22000</v>
      </c>
      <c r="N156" s="15" t="inlineStr">
        <is>
          <t>YES</t>
        </is>
      </c>
      <c r="O156" s="6" t="n">
        <v>1095790</v>
      </c>
      <c r="P156" s="5" t="inlineStr">
        <is>
          <t>FMV</t>
        </is>
      </c>
      <c r="Q156" s="5" t="inlineStr">
        <is>
          <t>4.0%</t>
        </is>
      </c>
      <c r="R156" s="6">
        <f>ROUND(O156*IF(O156&gt;5000000,0.065,IF(O156&gt;3000000,0.0525,0.04)),0)</f>
        <v>43832.0</v>
      </c>
      <c r="S156" s="6">
        <f>R156/12</f>
        <v>3652.6666666666665</v>
      </c>
      <c r="T156" s="6">
        <f>M156+S156</f>
        <v>25652.666666666668</v>
      </c>
      <c r="U156" s="10">
        <f>S156/M156</f>
        <v>0.16603030303030303</v>
      </c>
      <c r="V156" s="9">
        <f>R156/M156</f>
        <v>1.9923636363636363</v>
      </c>
      <c r="W156" s="5" t="n">
        <v>1</v>
      </c>
      <c r="X156" s="12" t="inlineStr">
        <is>
          <t>Price changed on rental date</t>
        </is>
      </c>
      <c r="Y156">
        <f>IF(F156="","",VALUE(LEFT(F156,4)))</f>
        <v>2025</v>
      </c>
    </row>
    <row r="157">
      <c r="A157" s="5" t="inlineStr">
        <is>
          <t>300 East 79th Street, Unit 11B</t>
        </is>
      </c>
      <c r="B157" s="5" t="inlineStr">
        <is>
          <t>11B</t>
        </is>
      </c>
      <c r="C157" s="5" t="inlineStr">
        <is>
          <t>1014531027</t>
        </is>
      </c>
      <c r="D157" s="5" t="inlineStr">
        <is>
          <t>Upper East Side</t>
        </is>
      </c>
      <c r="E157" s="5" t="inlineStr">
        <is>
          <t>2026-02-24</t>
        </is>
      </c>
      <c r="F157" s="5" t="inlineStr">
        <is>
          <t>2026-03-11</t>
        </is>
      </c>
      <c r="G157" s="5" t="inlineStr">
        <is>
          <t>Listing syndication</t>
        </is>
      </c>
      <c r="H157" s="5" t="inlineStr">
        <is>
          <t>L:1958157279079330449</t>
        </is>
      </c>
      <c r="I157" s="14" t="inlineStr">
        <is>
          <t>listing record</t>
        </is>
      </c>
      <c r="J157" s="5" t="inlineStr">
        <is>
          <t>Unverified</t>
        </is>
      </c>
      <c r="K157" s="5" t="n"/>
      <c r="L157" s="6" t="n">
        <v>25500</v>
      </c>
      <c r="M157" s="6" t="n">
        <v>22500</v>
      </c>
      <c r="N157" s="15" t="inlineStr">
        <is>
          <t>YES</t>
        </is>
      </c>
      <c r="O157" s="6" t="n">
        <v>1118901</v>
      </c>
      <c r="P157" s="5" t="inlineStr">
        <is>
          <t>FMV</t>
        </is>
      </c>
      <c r="Q157" s="5" t="inlineStr">
        <is>
          <t>4.0%</t>
        </is>
      </c>
      <c r="R157" s="6">
        <f>ROUND(O157*IF(O157&gt;5000000,0.065,IF(O157&gt;3000000,0.0525,0.04)),0)</f>
        <v>44756.0</v>
      </c>
      <c r="S157" s="6">
        <f>R157/12</f>
        <v>3729.6666666666665</v>
      </c>
      <c r="T157" s="6">
        <f>M157+S157</f>
        <v>26229.666666666668</v>
      </c>
      <c r="U157" s="10">
        <f>S157/M157</f>
        <v>0.16576296296296295</v>
      </c>
      <c r="V157" s="9">
        <f>R157/M157</f>
        <v>1.9891555555555556</v>
      </c>
      <c r="W157" s="5" t="n">
        <v>1</v>
      </c>
      <c r="X157" s="12" t="inlineStr">
        <is>
          <t>Price changed on rental date</t>
        </is>
      </c>
      <c r="Y157">
        <f>IF(F157="","",VALUE(LEFT(F157,4)))</f>
        <v>2026</v>
      </c>
    </row>
    <row r="158">
      <c r="A158" s="5" t="inlineStr">
        <is>
          <t>400 East 67th Street, Unit 25C</t>
        </is>
      </c>
      <c r="B158" s="5" t="inlineStr">
        <is>
          <t>25C</t>
        </is>
      </c>
      <c r="C158" s="5" t="inlineStr">
        <is>
          <t>1014611115</t>
        </is>
      </c>
      <c r="D158" s="5" t="inlineStr">
        <is>
          <t>Upper East Side</t>
        </is>
      </c>
      <c r="E158" s="5" t="inlineStr">
        <is>
          <t>2025-02-27</t>
        </is>
      </c>
      <c r="F158" s="5" t="inlineStr">
        <is>
          <t>2025-03-13</t>
        </is>
      </c>
      <c r="G158" s="5" t="inlineStr">
        <is>
          <t>Listing syndication</t>
        </is>
      </c>
      <c r="H158" s="5" t="inlineStr">
        <is>
          <t>L:1765902523936744249</t>
        </is>
      </c>
      <c r="I158" s="14" t="inlineStr">
        <is>
          <t>listing record</t>
        </is>
      </c>
      <c r="J158" s="5" t="inlineStr">
        <is>
          <t>Unverified</t>
        </is>
      </c>
      <c r="K158" s="5" t="n"/>
      <c r="L158" s="6" t="n">
        <v>25000</v>
      </c>
      <c r="M158" s="6" t="n">
        <v>21250</v>
      </c>
      <c r="N158" s="15" t="inlineStr">
        <is>
          <t>YES</t>
        </is>
      </c>
      <c r="O158" s="6" t="n">
        <v>1050387</v>
      </c>
      <c r="P158" s="5" t="inlineStr">
        <is>
          <t>FMV</t>
        </is>
      </c>
      <c r="Q158" s="5" t="inlineStr">
        <is>
          <t>4.0%</t>
        </is>
      </c>
      <c r="R158" s="6">
        <f>ROUND(O158*IF(O158&gt;5000000,0.065,IF(O158&gt;3000000,0.0525,0.04)),0)</f>
        <v>42015.0</v>
      </c>
      <c r="S158" s="6">
        <f>R158/12</f>
        <v>3501.25</v>
      </c>
      <c r="T158" s="6">
        <f>M158+S158</f>
        <v>24751.25</v>
      </c>
      <c r="U158" s="10">
        <f>S158/M158</f>
        <v>0.16476470588235295</v>
      </c>
      <c r="V158" s="9">
        <f>R158/M158</f>
        <v>1.9771764705882353</v>
      </c>
      <c r="W158" s="5" t="n">
        <v>3</v>
      </c>
      <c r="X158" s="12" t="inlineStr">
        <is>
          <t>Price changed on rental date</t>
        </is>
      </c>
      <c r="Y158">
        <f>IF(F158="","",VALUE(LEFT(F158,4)))</f>
        <v>2025</v>
      </c>
    </row>
    <row r="159">
      <c r="A159" s="5" t="inlineStr">
        <is>
          <t>505 West 19th Street, Unit 5W</t>
        </is>
      </c>
      <c r="B159" s="5" t="inlineStr">
        <is>
          <t>5W</t>
        </is>
      </c>
      <c r="C159" s="5" t="inlineStr">
        <is>
          <t>1006911123</t>
        </is>
      </c>
      <c r="D159" s="5" t="inlineStr">
        <is>
          <t>Chelsea</t>
        </is>
      </c>
      <c r="E159" s="5" t="inlineStr">
        <is>
          <t>2025-10-23</t>
        </is>
      </c>
      <c r="F159" s="5" t="inlineStr">
        <is>
          <t>2025-12-17</t>
        </is>
      </c>
      <c r="G159" s="5" t="inlineStr">
        <is>
          <t>Listing syndication</t>
        </is>
      </c>
      <c r="H159" s="5" t="inlineStr">
        <is>
          <t>L:1941557738377666337</t>
        </is>
      </c>
      <c r="I159" s="14" t="inlineStr">
        <is>
          <t>listing record</t>
        </is>
      </c>
      <c r="J159" s="5" t="inlineStr">
        <is>
          <t>Unverified</t>
        </is>
      </c>
      <c r="K159" s="5" t="n"/>
      <c r="L159" s="6" t="n">
        <v>34000</v>
      </c>
      <c r="M159" s="6" t="n">
        <v>35000</v>
      </c>
      <c r="N159" s="15" t="inlineStr">
        <is>
          <t>YES</t>
        </is>
      </c>
      <c r="O159" s="6" t="n">
        <v>1727630</v>
      </c>
      <c r="P159" s="5" t="inlineStr">
        <is>
          <t>FMV</t>
        </is>
      </c>
      <c r="Q159" s="5" t="inlineStr">
        <is>
          <t>4.0%</t>
        </is>
      </c>
      <c r="R159" s="6">
        <f>ROUND(O159*IF(O159&gt;5000000,0.065,IF(O159&gt;3000000,0.0525,0.04)),0)</f>
        <v>69105.0</v>
      </c>
      <c r="S159" s="6">
        <f>R159/12</f>
        <v>5758.75</v>
      </c>
      <c r="T159" s="6">
        <f>M159+S159</f>
        <v>40758.75</v>
      </c>
      <c r="U159" s="10">
        <f>S159/M159</f>
        <v>0.16453571428571429</v>
      </c>
      <c r="V159" s="9">
        <f>R159/M159</f>
        <v>1.9744285714285714</v>
      </c>
      <c r="W159" s="5" t="n">
        <v>1</v>
      </c>
      <c r="X159" s="12" t="inlineStr">
        <is>
          <t>Reported rent above last ask ($34,000 to $35,000); Price changed on rental date</t>
        </is>
      </c>
      <c r="Y159">
        <f>IF(F159="","",VALUE(LEFT(F159,4)))</f>
        <v>2025</v>
      </c>
    </row>
    <row r="160">
      <c r="A160" s="5" t="inlineStr">
        <is>
          <t>60 East 55th Street, Unit PH2</t>
        </is>
      </c>
      <c r="B160" s="5" t="inlineStr">
        <is>
          <t>PH2</t>
        </is>
      </c>
      <c r="C160" s="5" t="inlineStr">
        <is>
          <t>1012901177</t>
        </is>
      </c>
      <c r="D160" s="5" t="inlineStr">
        <is>
          <t>Midtown East</t>
        </is>
      </c>
      <c r="E160" s="5" t="inlineStr">
        <is>
          <t>2026-06-04</t>
        </is>
      </c>
      <c r="F160" s="5" t="inlineStr">
        <is>
          <t>2026-07-01</t>
        </is>
      </c>
      <c r="G160" s="5" t="inlineStr">
        <is>
          <t>Listing syndication</t>
        </is>
      </c>
      <c r="H160" s="5" t="inlineStr">
        <is>
          <t>L:2093830209443317449</t>
        </is>
      </c>
      <c r="I160" s="14" t="inlineStr">
        <is>
          <t>listing record</t>
        </is>
      </c>
      <c r="J160" s="5" t="inlineStr">
        <is>
          <t>Unverified</t>
        </is>
      </c>
      <c r="K160" s="5" t="n"/>
      <c r="L160" s="6" t="n">
        <v>24995</v>
      </c>
      <c r="M160" s="6" t="n">
        <v>24995</v>
      </c>
      <c r="N160" s="5" t="inlineStr"/>
      <c r="O160" s="6" t="n">
        <v>1230244</v>
      </c>
      <c r="P160" s="5" t="inlineStr">
        <is>
          <t>FMV</t>
        </is>
      </c>
      <c r="Q160" s="5" t="inlineStr">
        <is>
          <t>4.0%</t>
        </is>
      </c>
      <c r="R160" s="6">
        <f>ROUND(O160*IF(O160&gt;5000000,0.065,IF(O160&gt;3000000,0.0525,0.04)),0)</f>
        <v>49210.0</v>
      </c>
      <c r="S160" s="6">
        <f>R160/12</f>
        <v>4100.833333333333</v>
      </c>
      <c r="T160" s="6">
        <f>M160+S160</f>
        <v>29095.833333333332</v>
      </c>
      <c r="U160" s="10">
        <f>S160/M160</f>
        <v>0.16406614656264584</v>
      </c>
      <c r="V160" s="9">
        <f>R160/M160</f>
        <v>1.9687937587517503</v>
      </c>
      <c r="W160" s="5" t="n">
        <v>1</v>
      </c>
      <c r="X160" s="5" t="inlineStr"/>
      <c r="Y160">
        <f>IF(F160="","",VALUE(LEFT(F160,4)))</f>
        <v>2026</v>
      </c>
    </row>
    <row r="161">
      <c r="A161" s="5" t="inlineStr">
        <is>
          <t>235 West 75th Street, Unit 701</t>
        </is>
      </c>
      <c r="B161" s="5" t="inlineStr">
        <is>
          <t>701</t>
        </is>
      </c>
      <c r="C161" s="5" t="inlineStr">
        <is>
          <t>1011671260</t>
        </is>
      </c>
      <c r="D161" s="5" t="inlineStr">
        <is>
          <t>Upper West Side</t>
        </is>
      </c>
      <c r="E161" s="5" t="n"/>
      <c r="F161" s="5" t="inlineStr">
        <is>
          <t>2026-03-14</t>
        </is>
      </c>
      <c r="G161" s="5" t="inlineStr">
        <is>
          <t>Listing syndication</t>
        </is>
      </c>
      <c r="H161" s="5" t="inlineStr">
        <is>
          <t>L:2062585055697797817</t>
        </is>
      </c>
      <c r="I161" s="14" t="inlineStr">
        <is>
          <t>listing record</t>
        </is>
      </c>
      <c r="J161" s="5" t="inlineStr">
        <is>
          <t>Unverified</t>
        </is>
      </c>
      <c r="K161" s="5" t="n"/>
      <c r="L161" s="6" t="n">
        <v>43500</v>
      </c>
      <c r="M161" s="6" t="n">
        <v>46000</v>
      </c>
      <c r="N161" s="15" t="inlineStr">
        <is>
          <t>YES</t>
        </is>
      </c>
      <c r="O161" s="6" t="n">
        <v>2267541</v>
      </c>
      <c r="P161" s="5" t="inlineStr">
        <is>
          <t>FMV</t>
        </is>
      </c>
      <c r="Q161" s="5" t="inlineStr">
        <is>
          <t>4.0%</t>
        </is>
      </c>
      <c r="R161" s="6">
        <f>ROUND(O161*IF(O161&gt;5000000,0.065,IF(O161&gt;3000000,0.0525,0.04)),0)</f>
        <v>90702.0</v>
      </c>
      <c r="S161" s="6">
        <f>R161/12</f>
        <v>7558.5</v>
      </c>
      <c r="T161" s="6">
        <f>M161+S161</f>
        <v>53558.5</v>
      </c>
      <c r="U161" s="10">
        <f>S161/M161</f>
        <v>0.16431521739130434</v>
      </c>
      <c r="V161" s="9">
        <f>R161/M161</f>
        <v>1.9717826086956523</v>
      </c>
      <c r="W161" s="5" t="n">
        <v>1</v>
      </c>
      <c r="X161" s="12" t="inlineStr">
        <is>
          <t>Reported rent above last ask ($43,500 to $46,000); Price changed on rental date</t>
        </is>
      </c>
      <c r="Y161">
        <f>IF(F161="","",VALUE(LEFT(F161,4)))</f>
        <v>2026</v>
      </c>
    </row>
    <row r="162">
      <c r="A162" s="5" t="inlineStr">
        <is>
          <t>30 Park Place, Unit 64B</t>
        </is>
      </c>
      <c r="B162" s="5" t="inlineStr">
        <is>
          <t>64B</t>
        </is>
      </c>
      <c r="C162" s="5" t="inlineStr">
        <is>
          <t>1001231218</t>
        </is>
      </c>
      <c r="D162" s="5" t="inlineStr">
        <is>
          <t>TriBeCa</t>
        </is>
      </c>
      <c r="E162" s="5" t="inlineStr">
        <is>
          <t>2025-11-18</t>
        </is>
      </c>
      <c r="F162" s="5" t="inlineStr">
        <is>
          <t>2025-12-03</t>
        </is>
      </c>
      <c r="G162" s="5" t="inlineStr">
        <is>
          <t>Listing syndication</t>
        </is>
      </c>
      <c r="H162" s="5" t="inlineStr">
        <is>
          <t>L:1892336062764425881</t>
        </is>
      </c>
      <c r="I162" s="14" t="inlineStr">
        <is>
          <t>listing record</t>
        </is>
      </c>
      <c r="J162" s="5" t="inlineStr">
        <is>
          <t>Unverified</t>
        </is>
      </c>
      <c r="K162" s="5" t="n"/>
      <c r="L162" s="6" t="n">
        <v>27000</v>
      </c>
      <c r="M162" s="6" t="n">
        <v>27000</v>
      </c>
      <c r="N162" s="15" t="inlineStr">
        <is>
          <t>YES</t>
        </is>
      </c>
      <c r="O162" s="6" t="n">
        <v>1325155</v>
      </c>
      <c r="P162" s="5" t="inlineStr">
        <is>
          <t>FMV</t>
        </is>
      </c>
      <c r="Q162" s="5" t="inlineStr">
        <is>
          <t>4.0%</t>
        </is>
      </c>
      <c r="R162" s="6">
        <f>ROUND(O162*IF(O162&gt;5000000,0.065,IF(O162&gt;3000000,0.0525,0.04)),0)</f>
        <v>53006.0</v>
      </c>
      <c r="S162" s="6">
        <f>R162/12</f>
        <v>4417.166666666667</v>
      </c>
      <c r="T162" s="6">
        <f>M162+S162</f>
        <v>31417.166666666668</v>
      </c>
      <c r="U162" s="10">
        <f>S162/M162</f>
        <v>0.16359876543209878</v>
      </c>
      <c r="V162" s="9">
        <f>R162/M162</f>
        <v>1.9631851851851851</v>
      </c>
      <c r="W162" s="5" t="n">
        <v>1</v>
      </c>
      <c r="X162" s="12" t="inlineStr">
        <is>
          <t>Price changed on rental date</t>
        </is>
      </c>
      <c r="Y162">
        <f>IF(F162="","",VALUE(LEFT(F162,4)))</f>
        <v>2025</v>
      </c>
    </row>
    <row r="163">
      <c r="A163" s="5" t="inlineStr">
        <is>
          <t>27 West 72nd Street, Unit 305</t>
        </is>
      </c>
      <c r="B163" s="5" t="inlineStr">
        <is>
          <t>305</t>
        </is>
      </c>
      <c r="C163" s="5" t="inlineStr">
        <is>
          <t>1011251226</t>
        </is>
      </c>
      <c r="D163" s="5" t="inlineStr">
        <is>
          <t>Upper West Side</t>
        </is>
      </c>
      <c r="E163" s="5" t="inlineStr">
        <is>
          <t>2025-04-24</t>
        </is>
      </c>
      <c r="F163" s="5" t="inlineStr">
        <is>
          <t>2025-05-15</t>
        </is>
      </c>
      <c r="G163" s="5" t="inlineStr">
        <is>
          <t>Listing syndication</t>
        </is>
      </c>
      <c r="H163" s="5" t="inlineStr">
        <is>
          <t>L:1793687535740806113</t>
        </is>
      </c>
      <c r="I163" s="14" t="inlineStr">
        <is>
          <t>listing record</t>
        </is>
      </c>
      <c r="J163" s="5" t="inlineStr">
        <is>
          <t>Unverified</t>
        </is>
      </c>
      <c r="K163" s="5" t="n"/>
      <c r="L163" s="6" t="n">
        <v>21500</v>
      </c>
      <c r="M163" s="6" t="n">
        <v>21500</v>
      </c>
      <c r="N163" s="5" t="inlineStr"/>
      <c r="O163" s="6" t="n">
        <v>1053472</v>
      </c>
      <c r="P163" s="5" t="inlineStr">
        <is>
          <t>FMV</t>
        </is>
      </c>
      <c r="Q163" s="5" t="inlineStr">
        <is>
          <t>4.0%</t>
        </is>
      </c>
      <c r="R163" s="6">
        <f>ROUND(O163*IF(O163&gt;5000000,0.065,IF(O163&gt;3000000,0.0525,0.04)),0)</f>
        <v>42139.0</v>
      </c>
      <c r="S163" s="6">
        <f>R163/12</f>
        <v>3511.5833333333335</v>
      </c>
      <c r="T163" s="6">
        <f>M163+S163</f>
        <v>25011.583333333332</v>
      </c>
      <c r="U163" s="10">
        <f>S163/M163</f>
        <v>0.1633294573643411</v>
      </c>
      <c r="V163" s="9">
        <f>R163/M163</f>
        <v>1.959953488372093</v>
      </c>
      <c r="W163" s="5" t="n">
        <v>1</v>
      </c>
      <c r="X163" s="5" t="inlineStr"/>
      <c r="Y163">
        <f>IF(F163="","",VALUE(LEFT(F163,4)))</f>
        <v>2025</v>
      </c>
    </row>
    <row r="164">
      <c r="A164" s="5" t="inlineStr">
        <is>
          <t>30 Park Place, Unit 52A</t>
        </is>
      </c>
      <c r="B164" s="5" t="inlineStr">
        <is>
          <t>52A</t>
        </is>
      </c>
      <c r="C164" s="5" t="inlineStr">
        <is>
          <t>1001231169</t>
        </is>
      </c>
      <c r="D164" s="5" t="inlineStr">
        <is>
          <t>TriBeCa</t>
        </is>
      </c>
      <c r="E164" s="5" t="inlineStr">
        <is>
          <t>2025-04-16</t>
        </is>
      </c>
      <c r="F164" s="5" t="inlineStr">
        <is>
          <t>2025-04-28</t>
        </is>
      </c>
      <c r="G164" s="5" t="inlineStr">
        <is>
          <t>Listing syndication</t>
        </is>
      </c>
      <c r="H164" s="5" t="inlineStr">
        <is>
          <t>L:1714052702298671601</t>
        </is>
      </c>
      <c r="I164" s="14" t="inlineStr">
        <is>
          <t>listing record</t>
        </is>
      </c>
      <c r="J164" s="5" t="inlineStr">
        <is>
          <t>Unverified</t>
        </is>
      </c>
      <c r="K164" s="5" t="inlineStr">
        <is>
          <t>YES</t>
        </is>
      </c>
      <c r="L164" s="6" t="n">
        <v>34950</v>
      </c>
      <c r="M164" s="6" t="n">
        <v>28950</v>
      </c>
      <c r="N164" s="15" t="inlineStr">
        <is>
          <t>YES</t>
        </is>
      </c>
      <c r="O164" s="6" t="n">
        <v>1408030</v>
      </c>
      <c r="P164" s="5" t="inlineStr">
        <is>
          <t>FMV</t>
        </is>
      </c>
      <c r="Q164" s="5" t="inlineStr">
        <is>
          <t>4.0%</t>
        </is>
      </c>
      <c r="R164" s="6">
        <f>ROUND(O164*IF(O164&gt;5000000,0.065,IF(O164&gt;3000000,0.0525,0.04)),0)</f>
        <v>56321.0</v>
      </c>
      <c r="S164" s="6">
        <f>R164/12</f>
        <v>4693.416666666667</v>
      </c>
      <c r="T164" s="6">
        <f>M164+S164</f>
        <v>33643.416666666664</v>
      </c>
      <c r="U164" s="10">
        <f>S164/M164</f>
        <v>0.16212147380541164</v>
      </c>
      <c r="V164" s="9">
        <f>R164/M164</f>
        <v>1.9454576856649395</v>
      </c>
      <c r="W164" s="5" t="n">
        <v>1</v>
      </c>
      <c r="X164" s="12" t="inlineStr">
        <is>
          <t>Price changed on rental date; Relisted 15-90 days after reported lease</t>
        </is>
      </c>
      <c r="Y164">
        <f>IF(F164="","",VALUE(LEFT(F164,4)))</f>
        <v>2025</v>
      </c>
    </row>
    <row r="165">
      <c r="A165" s="5" t="inlineStr">
        <is>
          <t>129 Lafayette Street, Unit PHA</t>
        </is>
      </c>
      <c r="B165" s="5" t="inlineStr">
        <is>
          <t>PHA</t>
        </is>
      </c>
      <c r="C165" s="5" t="inlineStr">
        <is>
          <t>1002081027</t>
        </is>
      </c>
      <c r="D165" s="5" t="inlineStr">
        <is>
          <t>SoHo</t>
        </is>
      </c>
      <c r="E165" s="5" t="inlineStr">
        <is>
          <t>2025-01-07</t>
        </is>
      </c>
      <c r="F165" s="5" t="inlineStr">
        <is>
          <t>2025-01-07</t>
        </is>
      </c>
      <c r="G165" s="5" t="inlineStr">
        <is>
          <t>Listing syndication</t>
        </is>
      </c>
      <c r="H165" s="5" t="inlineStr">
        <is>
          <t>L:1180494182104601969</t>
        </is>
      </c>
      <c r="I165" s="14" t="inlineStr">
        <is>
          <t>listing record</t>
        </is>
      </c>
      <c r="J165" s="5" t="inlineStr">
        <is>
          <t>Unverified</t>
        </is>
      </c>
      <c r="K165" s="5" t="n"/>
      <c r="L165" s="6" t="n">
        <v>49950</v>
      </c>
      <c r="M165" s="6" t="n">
        <v>49950</v>
      </c>
      <c r="N165" s="5" t="inlineStr"/>
      <c r="O165" s="6" t="n">
        <v>2424387</v>
      </c>
      <c r="P165" s="5" t="inlineStr">
        <is>
          <t>FMV</t>
        </is>
      </c>
      <c r="Q165" s="5" t="inlineStr">
        <is>
          <t>4.0%</t>
        </is>
      </c>
      <c r="R165" s="6">
        <f>ROUND(O165*IF(O165&gt;5000000,0.065,IF(O165&gt;3000000,0.0525,0.04)),0)</f>
        <v>96975.0</v>
      </c>
      <c r="S165" s="6">
        <f>R165/12</f>
        <v>8081.25</v>
      </c>
      <c r="T165" s="6">
        <f>M165+S165</f>
        <v>58031.25</v>
      </c>
      <c r="U165" s="10">
        <f>S165/M165</f>
        <v>0.1617867867867868</v>
      </c>
      <c r="V165" s="9">
        <f>R165/M165</f>
        <v>1.9414414414414414</v>
      </c>
      <c r="W165" s="5" t="n">
        <v>1</v>
      </c>
      <c r="X165" s="5" t="inlineStr"/>
      <c r="Y165">
        <f>IF(F165="","",VALUE(LEFT(F165,4)))</f>
        <v>2025</v>
      </c>
    </row>
    <row r="166">
      <c r="A166" s="5" t="inlineStr">
        <is>
          <t>27 West 72nd Street, Unit PHB</t>
        </is>
      </c>
      <c r="B166" s="5" t="inlineStr">
        <is>
          <t>PHB</t>
        </is>
      </c>
      <c r="C166" s="5" t="inlineStr">
        <is>
          <t>1011251366</t>
        </is>
      </c>
      <c r="D166" s="5" t="inlineStr">
        <is>
          <t>Upper West Side</t>
        </is>
      </c>
      <c r="E166" s="5" t="inlineStr">
        <is>
          <t>2026-05-25</t>
        </is>
      </c>
      <c r="F166" s="5" t="inlineStr">
        <is>
          <t>2026-08-15</t>
        </is>
      </c>
      <c r="G166" s="5" t="inlineStr">
        <is>
          <t>Compass listing</t>
        </is>
      </c>
      <c r="H166" s="5" t="inlineStr">
        <is>
          <t>L:2093690196965369993</t>
        </is>
      </c>
      <c r="I166" s="14" t="inlineStr">
        <is>
          <t>listing record</t>
        </is>
      </c>
      <c r="J166" s="5" t="inlineStr">
        <is>
          <t>Unverified</t>
        </is>
      </c>
      <c r="K166" s="5" t="n"/>
      <c r="L166" s="6" t="n">
        <v>30000</v>
      </c>
      <c r="M166" s="6" t="n">
        <v>35000</v>
      </c>
      <c r="N166" s="15" t="inlineStr">
        <is>
          <t>YES</t>
        </is>
      </c>
      <c r="O166" s="6" t="n">
        <v>1697905</v>
      </c>
      <c r="P166" s="5" t="inlineStr">
        <is>
          <t>FMV</t>
        </is>
      </c>
      <c r="Q166" s="5" t="inlineStr">
        <is>
          <t>4.0%</t>
        </is>
      </c>
      <c r="R166" s="6">
        <f>ROUND(O166*IF(O166&gt;5000000,0.065,IF(O166&gt;3000000,0.0525,0.04)),0)</f>
        <v>67916.0</v>
      </c>
      <c r="S166" s="6">
        <f>R166/12</f>
        <v>5659.666666666667</v>
      </c>
      <c r="T166" s="6">
        <f>M166+S166</f>
        <v>40659.666666666664</v>
      </c>
      <c r="U166" s="10">
        <f>S166/M166</f>
        <v>0.1617047619047619</v>
      </c>
      <c r="V166" s="9">
        <f>R166/M166</f>
        <v>1.9404571428571429</v>
      </c>
      <c r="W166" s="5" t="n">
        <v>1</v>
      </c>
      <c r="X166" s="12" t="inlineStr">
        <is>
          <t>Reported rent above last ask ($30,000 to $35,000); Price changed on rental date</t>
        </is>
      </c>
      <c r="Y166">
        <f>IF(F166="","",VALUE(LEFT(F166,4)))</f>
        <v>2026</v>
      </c>
    </row>
    <row r="167">
      <c r="A167" s="5" t="inlineStr">
        <is>
          <t>53 West 53rd Street, Unit 35B</t>
        </is>
      </c>
      <c r="B167" s="5" t="inlineStr">
        <is>
          <t>35B</t>
        </is>
      </c>
      <c r="C167" s="5" t="inlineStr">
        <is>
          <t>1012691363</t>
        </is>
      </c>
      <c r="D167" s="5" t="inlineStr">
        <is>
          <t>Midtown Central</t>
        </is>
      </c>
      <c r="E167" s="5" t="n"/>
      <c r="F167" s="5" t="inlineStr">
        <is>
          <t>2026-09-28</t>
        </is>
      </c>
      <c r="G167" s="5" t="inlineStr">
        <is>
          <t>Listing syndication</t>
        </is>
      </c>
      <c r="H167" s="5" t="inlineStr">
        <is>
          <t>L:2171836043627389377</t>
        </is>
      </c>
      <c r="I167" s="14" t="inlineStr">
        <is>
          <t>listing record</t>
        </is>
      </c>
      <c r="J167" s="5" t="inlineStr">
        <is>
          <t>Unverified</t>
        </is>
      </c>
      <c r="K167" s="5" t="n"/>
      <c r="L167" s="6" t="n">
        <v>22000</v>
      </c>
      <c r="M167" s="6" t="n">
        <v>22000</v>
      </c>
      <c r="N167" s="5" t="inlineStr"/>
      <c r="O167" s="6" t="n">
        <v>1059718</v>
      </c>
      <c r="P167" s="5" t="inlineStr">
        <is>
          <t>FMV</t>
        </is>
      </c>
      <c r="Q167" s="5" t="inlineStr">
        <is>
          <t>4.0%</t>
        </is>
      </c>
      <c r="R167" s="6">
        <f>ROUND(O167*IF(O167&gt;5000000,0.065,IF(O167&gt;3000000,0.0525,0.04)),0)</f>
        <v>42389.0</v>
      </c>
      <c r="S167" s="6">
        <f>R167/12</f>
        <v>3532.4166666666665</v>
      </c>
      <c r="T167" s="6">
        <f>M167+S167</f>
        <v>25532.416666666668</v>
      </c>
      <c r="U167" s="10">
        <f>S167/M167</f>
        <v>0.16056439393939392</v>
      </c>
      <c r="V167" s="9">
        <f>R167/M167</f>
        <v>1.9267727272727273</v>
      </c>
      <c r="W167" s="5" t="n">
        <v>73</v>
      </c>
      <c r="X167" s="12" t="inlineStr">
        <is>
          <t>Possible unsold sponsor unit (owner holds 73 units)</t>
        </is>
      </c>
      <c r="Y167">
        <f>IF(F167="","",VALUE(LEFT(F167,4)))</f>
        <v>2026</v>
      </c>
    </row>
    <row r="168">
      <c r="A168" s="5" t="inlineStr">
        <is>
          <t>252 7th Avenue, Unit PHA</t>
        </is>
      </c>
      <c r="B168" s="5" t="inlineStr">
        <is>
          <t>PHA</t>
        </is>
      </c>
      <c r="C168" s="5" t="inlineStr">
        <is>
          <t>1007741350</t>
        </is>
      </c>
      <c r="D168" s="5" t="inlineStr">
        <is>
          <t>Chelsea</t>
        </is>
      </c>
      <c r="E168" s="5" t="inlineStr">
        <is>
          <t>2024-05-28</t>
        </is>
      </c>
      <c r="F168" s="5" t="inlineStr">
        <is>
          <t>2025-05-22</t>
        </is>
      </c>
      <c r="G168" s="5" t="inlineStr">
        <is>
          <t>Listing syndication</t>
        </is>
      </c>
      <c r="H168" s="5" t="inlineStr">
        <is>
          <t>L:1383545534831773961</t>
        </is>
      </c>
      <c r="I168" s="14" t="inlineStr">
        <is>
          <t>listing record</t>
        </is>
      </c>
      <c r="J168" s="5" t="inlineStr">
        <is>
          <t>Unverified</t>
        </is>
      </c>
      <c r="K168" s="5" t="inlineStr">
        <is>
          <t>YES</t>
        </is>
      </c>
      <c r="L168" s="6" t="n">
        <v>25000</v>
      </c>
      <c r="M168" s="6" t="n">
        <v>25000</v>
      </c>
      <c r="N168" s="5" t="inlineStr"/>
      <c r="O168" s="6" t="n">
        <v>1199744</v>
      </c>
      <c r="P168" s="5" t="inlineStr">
        <is>
          <t>FMV</t>
        </is>
      </c>
      <c r="Q168" s="5" t="inlineStr">
        <is>
          <t>4.0%</t>
        </is>
      </c>
      <c r="R168" s="6">
        <f>ROUND(O168*IF(O168&gt;5000000,0.065,IF(O168&gt;3000000,0.0525,0.04)),0)</f>
        <v>47990.0</v>
      </c>
      <c r="S168" s="6">
        <f>R168/12</f>
        <v>3999.1666666666665</v>
      </c>
      <c r="T168" s="6">
        <f>M168+S168</f>
        <v>28999.166666666668</v>
      </c>
      <c r="U168" s="10">
        <f>S168/M168</f>
        <v>0.15996666666666667</v>
      </c>
      <c r="V168" s="9">
        <f>R168/M168</f>
        <v>1.9196</v>
      </c>
      <c r="W168" s="5" t="n">
        <v>1</v>
      </c>
      <c r="X168" s="12" t="inlineStr">
        <is>
          <t>Relisted 15-90 days after reported lease</t>
        </is>
      </c>
      <c r="Y168">
        <f>IF(F168="","",VALUE(LEFT(F168,4)))</f>
        <v>2025</v>
      </c>
    </row>
    <row r="169">
      <c r="A169" s="5" t="inlineStr">
        <is>
          <t>35 Hudson Yards, Unit 6102</t>
        </is>
      </c>
      <c r="B169" s="5" t="inlineStr">
        <is>
          <t>6102</t>
        </is>
      </c>
      <c r="C169" s="5" t="inlineStr">
        <is>
          <t>1007021446</t>
        </is>
      </c>
      <c r="D169" s="5" t="inlineStr">
        <is>
          <t>Hudson Yards</t>
        </is>
      </c>
      <c r="E169" s="5" t="inlineStr">
        <is>
          <t>2026-05-12</t>
        </is>
      </c>
      <c r="F169" s="5" t="inlineStr">
        <is>
          <t>2026-06-01</t>
        </is>
      </c>
      <c r="G169" s="5" t="inlineStr">
        <is>
          <t>Listing syndication</t>
        </is>
      </c>
      <c r="H169" s="5" t="inlineStr">
        <is>
          <t>L:2094394935147104329</t>
        </is>
      </c>
      <c r="I169" s="14" t="inlineStr">
        <is>
          <t>listing record</t>
        </is>
      </c>
      <c r="J169" s="5" t="inlineStr">
        <is>
          <t>Unverified</t>
        </is>
      </c>
      <c r="K169" s="5" t="n"/>
      <c r="L169" s="6" t="n">
        <v>24000</v>
      </c>
      <c r="M169" s="6" t="n">
        <v>24000</v>
      </c>
      <c r="N169" s="5" t="inlineStr"/>
      <c r="O169" s="6" t="n">
        <v>1141431</v>
      </c>
      <c r="P169" s="5" t="inlineStr">
        <is>
          <t>FMV</t>
        </is>
      </c>
      <c r="Q169" s="5" t="inlineStr">
        <is>
          <t>4.0%</t>
        </is>
      </c>
      <c r="R169" s="6">
        <f>ROUND(O169*IF(O169&gt;5000000,0.065,IF(O169&gt;3000000,0.0525,0.04)),0)</f>
        <v>45657.0</v>
      </c>
      <c r="S169" s="6">
        <f>R169/12</f>
        <v>3804.75</v>
      </c>
      <c r="T169" s="6">
        <f>M169+S169</f>
        <v>27804.75</v>
      </c>
      <c r="U169" s="10">
        <f>S169/M169</f>
        <v>0.15853125</v>
      </c>
      <c r="V169" s="9">
        <f>R169/M169</f>
        <v>1.902375</v>
      </c>
      <c r="W169" s="5" t="n">
        <v>3</v>
      </c>
      <c r="X169" s="5" t="inlineStr"/>
      <c r="Y169">
        <f>IF(F169="","",VALUE(LEFT(F169,4)))</f>
        <v>2026</v>
      </c>
    </row>
    <row r="170">
      <c r="A170" s="5" t="inlineStr">
        <is>
          <t>45 East 22nd Street, Unit 42A</t>
        </is>
      </c>
      <c r="B170" s="5" t="inlineStr">
        <is>
          <t>42A</t>
        </is>
      </c>
      <c r="C170" s="5" t="inlineStr">
        <is>
          <t>1008512156</t>
        </is>
      </c>
      <c r="D170" s="5" t="inlineStr">
        <is>
          <t>Flatiron</t>
        </is>
      </c>
      <c r="E170" s="5" t="inlineStr">
        <is>
          <t>2024-12-20</t>
        </is>
      </c>
      <c r="F170" s="5" t="inlineStr">
        <is>
          <t>2025-01-07</t>
        </is>
      </c>
      <c r="G170" s="5" t="inlineStr">
        <is>
          <t>Listing syndication</t>
        </is>
      </c>
      <c r="H170" s="5" t="inlineStr">
        <is>
          <t>L:1684291175780319953</t>
        </is>
      </c>
      <c r="I170" s="14" t="inlineStr">
        <is>
          <t>listing record</t>
        </is>
      </c>
      <c r="J170" s="5" t="inlineStr">
        <is>
          <t>Unverified</t>
        </is>
      </c>
      <c r="K170" s="5" t="n"/>
      <c r="L170" s="6" t="n">
        <v>28000</v>
      </c>
      <c r="M170" s="6" t="n">
        <v>26000</v>
      </c>
      <c r="N170" s="15" t="inlineStr">
        <is>
          <t>YES</t>
        </is>
      </c>
      <c r="O170" s="6" t="n">
        <v>1227381</v>
      </c>
      <c r="P170" s="5" t="inlineStr">
        <is>
          <t>FMV</t>
        </is>
      </c>
      <c r="Q170" s="5" t="inlineStr">
        <is>
          <t>4.0%</t>
        </is>
      </c>
      <c r="R170" s="6">
        <f>ROUND(O170*IF(O170&gt;5000000,0.065,IF(O170&gt;3000000,0.0525,0.04)),0)</f>
        <v>49095.0</v>
      </c>
      <c r="S170" s="6">
        <f>R170/12</f>
        <v>4091.25</v>
      </c>
      <c r="T170" s="6">
        <f>M170+S170</f>
        <v>30091.25</v>
      </c>
      <c r="U170" s="10">
        <f>S170/M170</f>
        <v>0.15735576923076924</v>
      </c>
      <c r="V170" s="9">
        <f>R170/M170</f>
        <v>1.8882692307692308</v>
      </c>
      <c r="W170" s="5" t="n">
        <v>1</v>
      </c>
      <c r="X170" s="12" t="inlineStr">
        <is>
          <t>Price changed on rental date</t>
        </is>
      </c>
      <c r="Y170">
        <f>IF(F170="","",VALUE(LEFT(F170,4)))</f>
        <v>2025</v>
      </c>
    </row>
    <row r="171">
      <c r="A171" s="5" t="inlineStr">
        <is>
          <t>1474 3rd Avenue, Unit 11NS</t>
        </is>
      </c>
      <c r="B171" s="5" t="inlineStr">
        <is>
          <t>11NS</t>
        </is>
      </c>
      <c r="C171" s="5" t="inlineStr">
        <is>
          <t>1015121124</t>
        </is>
      </c>
      <c r="D171" s="5" t="inlineStr">
        <is>
          <t>Upper East Side</t>
        </is>
      </c>
      <c r="E171" s="5" t="inlineStr">
        <is>
          <t>2026-07-06</t>
        </is>
      </c>
      <c r="F171" s="5" t="inlineStr">
        <is>
          <t>2026-07-06</t>
        </is>
      </c>
      <c r="G171" s="5" t="inlineStr">
        <is>
          <t>Listing syndication</t>
        </is>
      </c>
      <c r="H171" s="5" t="inlineStr">
        <is>
          <t>L:2108148193723178537</t>
        </is>
      </c>
      <c r="I171" s="14" t="inlineStr">
        <is>
          <t>listing record</t>
        </is>
      </c>
      <c r="J171" s="5" t="inlineStr">
        <is>
          <t>Unverified</t>
        </is>
      </c>
      <c r="K171" s="5" t="n"/>
      <c r="L171" s="6" t="n">
        <v>22000</v>
      </c>
      <c r="M171" s="6" t="n">
        <v>22000</v>
      </c>
      <c r="N171" s="5" t="inlineStr"/>
      <c r="O171" s="6" t="n">
        <v>1034676</v>
      </c>
      <c r="P171" s="5" t="inlineStr">
        <is>
          <t>FMV</t>
        </is>
      </c>
      <c r="Q171" s="5" t="inlineStr">
        <is>
          <t>4.0%</t>
        </is>
      </c>
      <c r="R171" s="6">
        <f>ROUND(O171*IF(O171&gt;5000000,0.065,IF(O171&gt;3000000,0.0525,0.04)),0)</f>
        <v>41387.0</v>
      </c>
      <c r="S171" s="6">
        <f>R171/12</f>
        <v>3448.9166666666665</v>
      </c>
      <c r="T171" s="6">
        <f>M171+S171</f>
        <v>25448.916666666668</v>
      </c>
      <c r="U171" s="10">
        <f>S171/M171</f>
        <v>0.15676893939393938</v>
      </c>
      <c r="V171" s="9">
        <f>R171/M171</f>
        <v>1.8812272727272727</v>
      </c>
      <c r="W171" s="5" t="n">
        <v>1</v>
      </c>
      <c r="X171" s="5" t="inlineStr"/>
      <c r="Y171">
        <f>IF(F171="","",VALUE(LEFT(F171,4)))</f>
        <v>2026</v>
      </c>
    </row>
    <row r="172">
      <c r="A172" s="5" t="inlineStr">
        <is>
          <t>50 West Street, Unit 42C</t>
        </is>
      </c>
      <c r="B172" s="5" t="inlineStr">
        <is>
          <t>42C</t>
        </is>
      </c>
      <c r="C172" s="5" t="inlineStr">
        <is>
          <t>1000171340</t>
        </is>
      </c>
      <c r="D172" s="5" t="inlineStr">
        <is>
          <t>Financial District</t>
        </is>
      </c>
      <c r="E172" s="5" t="inlineStr">
        <is>
          <t>2026-04-30</t>
        </is>
      </c>
      <c r="F172" s="5" t="inlineStr">
        <is>
          <t>2026-04-30</t>
        </is>
      </c>
      <c r="G172" s="5" t="inlineStr">
        <is>
          <t>Listing syndication</t>
        </is>
      </c>
      <c r="H172" s="5" t="inlineStr">
        <is>
          <t>L:2092951102785973721</t>
        </is>
      </c>
      <c r="I172" s="14" t="inlineStr">
        <is>
          <t>listing record</t>
        </is>
      </c>
      <c r="J172" s="5" t="inlineStr">
        <is>
          <t>Unverified</t>
        </is>
      </c>
      <c r="K172" s="5" t="n"/>
      <c r="L172" s="6" t="n">
        <v>26000</v>
      </c>
      <c r="M172" s="6" t="n">
        <v>26000</v>
      </c>
      <c r="N172" s="5" t="inlineStr"/>
      <c r="O172" s="6" t="n">
        <v>1207637</v>
      </c>
      <c r="P172" s="5" t="inlineStr">
        <is>
          <t>FMV</t>
        </is>
      </c>
      <c r="Q172" s="5" t="inlineStr">
        <is>
          <t>4.0%</t>
        </is>
      </c>
      <c r="R172" s="6">
        <f>ROUND(O172*IF(O172&gt;5000000,0.065,IF(O172&gt;3000000,0.0525,0.04)),0)</f>
        <v>48305.0</v>
      </c>
      <c r="S172" s="6">
        <f>R172/12</f>
        <v>4025.4166666666665</v>
      </c>
      <c r="T172" s="6">
        <f>M172+S172</f>
        <v>30025.416666666668</v>
      </c>
      <c r="U172" s="10">
        <f>S172/M172</f>
        <v>0.15482371794871794</v>
      </c>
      <c r="V172" s="9">
        <f>R172/M172</f>
        <v>1.8578846153846154</v>
      </c>
      <c r="W172" s="5" t="n">
        <v>1</v>
      </c>
      <c r="X172" s="5" t="inlineStr"/>
      <c r="Y172">
        <f>IF(F172="","",VALUE(LEFT(F172,4)))</f>
        <v>2026</v>
      </c>
    </row>
    <row r="173">
      <c r="A173" s="5" t="inlineStr">
        <is>
          <t>252 East 57th Street, Unit 42C</t>
        </is>
      </c>
      <c r="B173" s="5" t="inlineStr">
        <is>
          <t>42C</t>
        </is>
      </c>
      <c r="C173" s="5" t="inlineStr">
        <is>
          <t>1013301127</t>
        </is>
      </c>
      <c r="D173" s="5" t="inlineStr">
        <is>
          <t>Midtown East</t>
        </is>
      </c>
      <c r="E173" s="5" t="inlineStr">
        <is>
          <t>2025-07-02</t>
        </is>
      </c>
      <c r="F173" s="5" t="inlineStr">
        <is>
          <t>2025-08-04</t>
        </is>
      </c>
      <c r="G173" s="5" t="inlineStr">
        <is>
          <t>Listing syndication</t>
        </is>
      </c>
      <c r="H173" s="5" t="inlineStr">
        <is>
          <t>L:1864980331110165361</t>
        </is>
      </c>
      <c r="I173" s="14" t="inlineStr">
        <is>
          <t>listing record</t>
        </is>
      </c>
      <c r="J173" s="5" t="inlineStr">
        <is>
          <t>Unverified</t>
        </is>
      </c>
      <c r="K173" s="5" t="n"/>
      <c r="L173" s="6" t="n">
        <v>22995</v>
      </c>
      <c r="M173" s="6" t="n">
        <v>22995</v>
      </c>
      <c r="N173" s="5" t="inlineStr"/>
      <c r="O173" s="6" t="n">
        <v>1064445</v>
      </c>
      <c r="P173" s="5" t="inlineStr">
        <is>
          <t>FMV</t>
        </is>
      </c>
      <c r="Q173" s="5" t="inlineStr">
        <is>
          <t>4.0%</t>
        </is>
      </c>
      <c r="R173" s="6">
        <f>ROUND(O173*IF(O173&gt;5000000,0.065,IF(O173&gt;3000000,0.0525,0.04)),0)</f>
        <v>42578.0</v>
      </c>
      <c r="S173" s="6">
        <f>R173/12</f>
        <v>3548.1666666666665</v>
      </c>
      <c r="T173" s="6">
        <f>M173+S173</f>
        <v>26543.166666666668</v>
      </c>
      <c r="U173" s="10">
        <f>S173/M173</f>
        <v>0.15430165978111182</v>
      </c>
      <c r="V173" s="9">
        <f>R173/M173</f>
        <v>1.851619917373342</v>
      </c>
      <c r="W173" s="5" t="n">
        <v>1</v>
      </c>
      <c r="X173" s="5" t="inlineStr"/>
      <c r="Y173">
        <f>IF(F173="","",VALUE(LEFT(F173,4)))</f>
        <v>2025</v>
      </c>
    </row>
    <row r="174">
      <c r="A174" s="5" t="inlineStr">
        <is>
          <t>50 United Nations Plaza, Unit 34A</t>
        </is>
      </c>
      <c r="B174" s="5" t="inlineStr">
        <is>
          <t>34A</t>
        </is>
      </c>
      <c r="C174" s="5" t="inlineStr">
        <is>
          <t>1013391180</t>
        </is>
      </c>
      <c r="D174" s="5" t="inlineStr">
        <is>
          <t>Turtle Bay</t>
        </is>
      </c>
      <c r="E174" s="5" t="inlineStr">
        <is>
          <t>2025-05-12</t>
        </is>
      </c>
      <c r="F174" s="5" t="inlineStr">
        <is>
          <t>2025-05-12</t>
        </is>
      </c>
      <c r="G174" s="5" t="inlineStr">
        <is>
          <t>Listing syndication</t>
        </is>
      </c>
      <c r="H174" s="5" t="inlineStr">
        <is>
          <t>L:1827251108268416465</t>
        </is>
      </c>
      <c r="I174" s="14" t="inlineStr">
        <is>
          <t>listing record</t>
        </is>
      </c>
      <c r="J174" s="5" t="inlineStr">
        <is>
          <t>Unverified</t>
        </is>
      </c>
      <c r="K174" s="5" t="n"/>
      <c r="L174" s="6" t="n">
        <v>28000</v>
      </c>
      <c r="M174" s="6" t="n">
        <v>28000</v>
      </c>
      <c r="N174" s="5" t="inlineStr"/>
      <c r="O174" s="6" t="n">
        <v>1297250</v>
      </c>
      <c r="P174" s="5" t="inlineStr">
        <is>
          <t>FMV</t>
        </is>
      </c>
      <c r="Q174" s="5" t="inlineStr">
        <is>
          <t>4.0%</t>
        </is>
      </c>
      <c r="R174" s="6">
        <f>ROUND(O174*IF(O174&gt;5000000,0.065,IF(O174&gt;3000000,0.0525,0.04)),0)</f>
        <v>51890.0</v>
      </c>
      <c r="S174" s="6">
        <f>R174/12</f>
        <v>4324.166666666667</v>
      </c>
      <c r="T174" s="6">
        <f>M174+S174</f>
        <v>32324.166666666668</v>
      </c>
      <c r="U174" s="10">
        <f>S174/M174</f>
        <v>0.15443452380952383</v>
      </c>
      <c r="V174" s="9">
        <f>R174/M174</f>
        <v>1.8532142857142857</v>
      </c>
      <c r="W174" s="5" t="n">
        <v>1</v>
      </c>
      <c r="X174" s="5" t="inlineStr"/>
      <c r="Y174">
        <f>IF(F174="","",VALUE(LEFT(F174,4)))</f>
        <v>2025</v>
      </c>
    </row>
    <row r="175">
      <c r="A175" s="5" t="inlineStr">
        <is>
          <t>93 Crosby Street, Unit 6</t>
        </is>
      </c>
      <c r="B175" s="5" t="inlineStr">
        <is>
          <t>6</t>
        </is>
      </c>
      <c r="C175" s="5" t="inlineStr">
        <is>
          <t>1004961106</t>
        </is>
      </c>
      <c r="D175" s="5" t="inlineStr">
        <is>
          <t>SoHo</t>
        </is>
      </c>
      <c r="E175" s="5" t="inlineStr">
        <is>
          <t>2025-02-06</t>
        </is>
      </c>
      <c r="F175" s="5" t="inlineStr">
        <is>
          <t>2025-02-06</t>
        </is>
      </c>
      <c r="G175" s="5" t="inlineStr">
        <is>
          <t>Listing syndication</t>
        </is>
      </c>
      <c r="H175" s="5" t="inlineStr">
        <is>
          <t>L:1770576221969736553</t>
        </is>
      </c>
      <c r="I175" s="14" t="inlineStr">
        <is>
          <t>listing record</t>
        </is>
      </c>
      <c r="J175" s="5" t="inlineStr">
        <is>
          <t>Unverified</t>
        </is>
      </c>
      <c r="K175" s="5" t="n"/>
      <c r="L175" s="6" t="n">
        <v>27500</v>
      </c>
      <c r="M175" s="6" t="n">
        <v>27500</v>
      </c>
      <c r="N175" s="5" t="inlineStr"/>
      <c r="O175" s="6" t="n">
        <v>1273891</v>
      </c>
      <c r="P175" s="5" t="inlineStr">
        <is>
          <t>FMV</t>
        </is>
      </c>
      <c r="Q175" s="5" t="inlineStr">
        <is>
          <t>4.0%</t>
        </is>
      </c>
      <c r="R175" s="6">
        <f>ROUND(O175*IF(O175&gt;5000000,0.065,IF(O175&gt;3000000,0.0525,0.04)),0)</f>
        <v>50956.0</v>
      </c>
      <c r="S175" s="6">
        <f>R175/12</f>
        <v>4246.333333333333</v>
      </c>
      <c r="T175" s="6">
        <f>M175+S175</f>
        <v>31746.333333333332</v>
      </c>
      <c r="U175" s="10">
        <f>S175/M175</f>
        <v>0.1544121212121212</v>
      </c>
      <c r="V175" s="9">
        <f>R175/M175</f>
        <v>1.8529454545454545</v>
      </c>
      <c r="W175" s="5" t="n">
        <v>1</v>
      </c>
      <c r="X175" s="5" t="inlineStr"/>
      <c r="Y175">
        <f>IF(F175="","",VALUE(LEFT(F175,4)))</f>
        <v>2025</v>
      </c>
    </row>
    <row r="176">
      <c r="A176" s="5" t="inlineStr">
        <is>
          <t>30 Park Place, Unit 44D</t>
        </is>
      </c>
      <c r="B176" s="5" t="inlineStr">
        <is>
          <t>44D</t>
        </is>
      </c>
      <c r="C176" s="5" t="inlineStr">
        <is>
          <t>1001231136</t>
        </is>
      </c>
      <c r="D176" s="5" t="inlineStr">
        <is>
          <t>TriBeCa</t>
        </is>
      </c>
      <c r="E176" s="5" t="inlineStr">
        <is>
          <t>2026-04-02</t>
        </is>
      </c>
      <c r="F176" s="5" t="inlineStr">
        <is>
          <t>2026-04-16</t>
        </is>
      </c>
      <c r="G176" s="5" t="inlineStr">
        <is>
          <t>Listing syndication</t>
        </is>
      </c>
      <c r="H176" s="5" t="inlineStr">
        <is>
          <t>L:2074879628180898673</t>
        </is>
      </c>
      <c r="I176" s="14" t="inlineStr">
        <is>
          <t>listing record</t>
        </is>
      </c>
      <c r="J176" s="5" t="inlineStr">
        <is>
          <t>Unverified</t>
        </is>
      </c>
      <c r="K176" s="5" t="n"/>
      <c r="L176" s="6" t="n">
        <v>25000</v>
      </c>
      <c r="M176" s="6" t="n">
        <v>23500</v>
      </c>
      <c r="N176" s="15" t="inlineStr">
        <is>
          <t>YES</t>
        </is>
      </c>
      <c r="O176" s="6" t="n">
        <v>1087030</v>
      </c>
      <c r="P176" s="5" t="inlineStr">
        <is>
          <t>FMV</t>
        </is>
      </c>
      <c r="Q176" s="5" t="inlineStr">
        <is>
          <t>4.0%</t>
        </is>
      </c>
      <c r="R176" s="6">
        <f>ROUND(O176*IF(O176&gt;5000000,0.065,IF(O176&gt;3000000,0.0525,0.04)),0)</f>
        <v>43481.0</v>
      </c>
      <c r="S176" s="6">
        <f>R176/12</f>
        <v>3623.4166666666665</v>
      </c>
      <c r="T176" s="6">
        <f>M176+S176</f>
        <v>27123.416666666668</v>
      </c>
      <c r="U176" s="10">
        <f>S176/M176</f>
        <v>0.15418794326241134</v>
      </c>
      <c r="V176" s="9">
        <f>R176/M176</f>
        <v>1.8502553191489362</v>
      </c>
      <c r="W176" s="5" t="n">
        <v>1</v>
      </c>
      <c r="X176" s="12" t="inlineStr">
        <is>
          <t>Price changed on rental date</t>
        </is>
      </c>
      <c r="Y176">
        <f>IF(F176="","",VALUE(LEFT(F176,4)))</f>
        <v>2026</v>
      </c>
    </row>
    <row r="177">
      <c r="A177" s="5" t="inlineStr">
        <is>
          <t>123 Baxter Street, Unit PHB</t>
        </is>
      </c>
      <c r="B177" s="5" t="inlineStr">
        <is>
          <t>PHB</t>
        </is>
      </c>
      <c r="C177" s="5" t="inlineStr">
        <is>
          <t>1002061128</t>
        </is>
      </c>
      <c r="D177" s="5" t="inlineStr">
        <is>
          <t>Little Italy</t>
        </is>
      </c>
      <c r="E177" s="5" t="inlineStr">
        <is>
          <t>2025-12-05</t>
        </is>
      </c>
      <c r="F177" s="5" t="inlineStr">
        <is>
          <t>2025-12-05</t>
        </is>
      </c>
      <c r="G177" s="5" t="inlineStr">
        <is>
          <t>Listing syndication</t>
        </is>
      </c>
      <c r="H177" s="5" t="inlineStr">
        <is>
          <t>L:1939186366530858897</t>
        </is>
      </c>
      <c r="I177" s="14" t="inlineStr">
        <is>
          <t>listing record</t>
        </is>
      </c>
      <c r="J177" s="5" t="inlineStr">
        <is>
          <t>Unverified</t>
        </is>
      </c>
      <c r="K177" s="5" t="n"/>
      <c r="L177" s="6" t="n">
        <v>25000</v>
      </c>
      <c r="M177" s="6" t="n">
        <v>25000</v>
      </c>
      <c r="N177" s="5" t="inlineStr"/>
      <c r="O177" s="6" t="n">
        <v>1152558</v>
      </c>
      <c r="P177" s="5" t="inlineStr">
        <is>
          <t>FMV</t>
        </is>
      </c>
      <c r="Q177" s="5" t="inlineStr">
        <is>
          <t>4.0%</t>
        </is>
      </c>
      <c r="R177" s="6">
        <f>ROUND(O177*IF(O177&gt;5000000,0.065,IF(O177&gt;3000000,0.0525,0.04)),0)</f>
        <v>46102.0</v>
      </c>
      <c r="S177" s="6">
        <f>R177/12</f>
        <v>3841.8333333333335</v>
      </c>
      <c r="T177" s="6">
        <f>M177+S177</f>
        <v>28841.833333333332</v>
      </c>
      <c r="U177" s="10">
        <f>S177/M177</f>
        <v>0.15367333333333333</v>
      </c>
      <c r="V177" s="9">
        <f>R177/M177</f>
        <v>1.84408</v>
      </c>
      <c r="W177" s="5" t="n">
        <v>1</v>
      </c>
      <c r="X177" s="5" t="inlineStr"/>
      <c r="Y177">
        <f>IF(F177="","",VALUE(LEFT(F177,4)))</f>
        <v>2025</v>
      </c>
    </row>
    <row r="178">
      <c r="A178" s="5" t="inlineStr">
        <is>
          <t>40 Mercer Street, Unit 16</t>
        </is>
      </c>
      <c r="B178" s="5" t="inlineStr">
        <is>
          <t>16</t>
        </is>
      </c>
      <c r="C178" s="5" t="inlineStr">
        <is>
          <t>1004741515</t>
        </is>
      </c>
      <c r="D178" s="5" t="inlineStr">
        <is>
          <t>SoHo</t>
        </is>
      </c>
      <c r="E178" s="5" t="inlineStr">
        <is>
          <t>2025-07-08</t>
        </is>
      </c>
      <c r="F178" s="5" t="inlineStr">
        <is>
          <t>2025-07-10</t>
        </is>
      </c>
      <c r="G178" s="5" t="inlineStr">
        <is>
          <t>Listing syndication</t>
        </is>
      </c>
      <c r="H178" s="5" t="inlineStr">
        <is>
          <t>L:1826896756907428049</t>
        </is>
      </c>
      <c r="I178" s="14" t="inlineStr">
        <is>
          <t>listing record</t>
        </is>
      </c>
      <c r="J178" s="5" t="inlineStr">
        <is>
          <t>Unverified</t>
        </is>
      </c>
      <c r="K178" s="5" t="n"/>
      <c r="L178" s="6" t="n">
        <v>28000</v>
      </c>
      <c r="M178" s="6" t="n">
        <v>28000</v>
      </c>
      <c r="N178" s="5" t="inlineStr"/>
      <c r="O178" s="6" t="n">
        <v>1291456</v>
      </c>
      <c r="P178" s="5" t="inlineStr">
        <is>
          <t>FMV</t>
        </is>
      </c>
      <c r="Q178" s="5" t="inlineStr">
        <is>
          <t>4.0%</t>
        </is>
      </c>
      <c r="R178" s="6">
        <f>ROUND(O178*IF(O178&gt;5000000,0.065,IF(O178&gt;3000000,0.0525,0.04)),0)</f>
        <v>51658.0</v>
      </c>
      <c r="S178" s="6">
        <f>R178/12</f>
        <v>4304.833333333333</v>
      </c>
      <c r="T178" s="6">
        <f>M178+S178</f>
        <v>32304.833333333332</v>
      </c>
      <c r="U178" s="10">
        <f>S178/M178</f>
        <v>0.1537440476190476</v>
      </c>
      <c r="V178" s="9">
        <f>R178/M178</f>
        <v>1.8449285714285715</v>
      </c>
      <c r="W178" s="5" t="n">
        <v>1</v>
      </c>
      <c r="X178" s="5" t="inlineStr"/>
      <c r="Y178">
        <f>IF(F178="","",VALUE(LEFT(F178,4)))</f>
        <v>2025</v>
      </c>
    </row>
    <row r="179">
      <c r="A179" s="5" t="inlineStr">
        <is>
          <t>30 Park Place, Unit 67B</t>
        </is>
      </c>
      <c r="B179" s="5" t="inlineStr">
        <is>
          <t>67B</t>
        </is>
      </c>
      <c r="C179" s="5" t="inlineStr">
        <is>
          <t>1001231227</t>
        </is>
      </c>
      <c r="D179" s="5" t="inlineStr">
        <is>
          <t>TriBeCa</t>
        </is>
      </c>
      <c r="E179" s="5" t="inlineStr">
        <is>
          <t>2025-11-13</t>
        </is>
      </c>
      <c r="F179" s="5" t="inlineStr">
        <is>
          <t>2025-12-01</t>
        </is>
      </c>
      <c r="G179" s="5" t="inlineStr">
        <is>
          <t>Listing syndication</t>
        </is>
      </c>
      <c r="H179" s="5" t="inlineStr">
        <is>
          <t>L:1956970195986453001</t>
        </is>
      </c>
      <c r="I179" s="14" t="inlineStr">
        <is>
          <t>listing record</t>
        </is>
      </c>
      <c r="J179" s="5" t="inlineStr">
        <is>
          <t>Unverified</t>
        </is>
      </c>
      <c r="K179" s="5" t="n"/>
      <c r="L179" s="6" t="n">
        <v>28950</v>
      </c>
      <c r="M179" s="6" t="n">
        <v>28950</v>
      </c>
      <c r="N179" s="5" t="inlineStr"/>
      <c r="O179" s="6" t="n">
        <v>1329980</v>
      </c>
      <c r="P179" s="5" t="inlineStr">
        <is>
          <t>FMV</t>
        </is>
      </c>
      <c r="Q179" s="5" t="inlineStr">
        <is>
          <t>4.0%</t>
        </is>
      </c>
      <c r="R179" s="6">
        <f>ROUND(O179*IF(O179&gt;5000000,0.065,IF(O179&gt;3000000,0.0525,0.04)),0)</f>
        <v>53199.0</v>
      </c>
      <c r="S179" s="6">
        <f>R179/12</f>
        <v>4433.25</v>
      </c>
      <c r="T179" s="6">
        <f>M179+S179</f>
        <v>33383.25</v>
      </c>
      <c r="U179" s="10">
        <f>S179/M179</f>
        <v>0.15313471502590673</v>
      </c>
      <c r="V179" s="9">
        <f>R179/M179</f>
        <v>1.8376165803108808</v>
      </c>
      <c r="W179" s="5" t="n">
        <v>1</v>
      </c>
      <c r="X179" s="5" t="inlineStr"/>
      <c r="Y179">
        <f>IF(F179="","",VALUE(LEFT(F179,4)))</f>
        <v>2025</v>
      </c>
    </row>
    <row r="180">
      <c r="A180" s="5" t="inlineStr">
        <is>
          <t>500 Park Avenue, Unit 33A</t>
        </is>
      </c>
      <c r="B180" s="5" t="inlineStr">
        <is>
          <t>33A</t>
        </is>
      </c>
      <c r="C180" s="5" t="inlineStr">
        <is>
          <t>1012941048</t>
        </is>
      </c>
      <c r="D180" s="5" t="inlineStr">
        <is>
          <t>Midtown East</t>
        </is>
      </c>
      <c r="E180" s="5" t="n"/>
      <c r="F180" s="5" t="inlineStr">
        <is>
          <t>2026-06-22</t>
        </is>
      </c>
      <c r="G180" s="5" t="inlineStr">
        <is>
          <t>Listing syndication</t>
        </is>
      </c>
      <c r="H180" s="5" t="inlineStr">
        <is>
          <t>L:2103195298480802377</t>
        </is>
      </c>
      <c r="I180" s="14" t="inlineStr">
        <is>
          <t>listing record</t>
        </is>
      </c>
      <c r="J180" s="5" t="inlineStr">
        <is>
          <t>Unverified</t>
        </is>
      </c>
      <c r="K180" s="5" t="n"/>
      <c r="L180" s="6" t="n">
        <v>27000</v>
      </c>
      <c r="M180" s="6" t="n">
        <v>27000</v>
      </c>
      <c r="N180" s="5" t="inlineStr"/>
      <c r="O180" s="6" t="n">
        <v>1234923</v>
      </c>
      <c r="P180" s="5" t="inlineStr">
        <is>
          <t>FMV</t>
        </is>
      </c>
      <c r="Q180" s="5" t="inlineStr">
        <is>
          <t>4.0%</t>
        </is>
      </c>
      <c r="R180" s="6">
        <f>ROUND(O180*IF(O180&gt;5000000,0.065,IF(O180&gt;3000000,0.0525,0.04)),0)</f>
        <v>49397.0</v>
      </c>
      <c r="S180" s="6">
        <f>R180/12</f>
        <v>4116.416666666667</v>
      </c>
      <c r="T180" s="6">
        <f>M180+S180</f>
        <v>31116.416666666668</v>
      </c>
      <c r="U180" s="10">
        <f>S180/M180</f>
        <v>0.1524598765432099</v>
      </c>
      <c r="V180" s="9">
        <f>R180/M180</f>
        <v>1.8295185185185185</v>
      </c>
      <c r="W180" s="5" t="n">
        <v>1</v>
      </c>
      <c r="X180" s="5" t="inlineStr"/>
      <c r="Y180">
        <f>IF(F180="","",VALUE(LEFT(F180,4)))</f>
        <v>2026</v>
      </c>
    </row>
    <row r="181">
      <c r="A181" s="5" t="inlineStr">
        <is>
          <t>565 Broome Street, Unit N16A</t>
        </is>
      </c>
      <c r="B181" s="5" t="inlineStr">
        <is>
          <t>N16A</t>
        </is>
      </c>
      <c r="C181" s="5" t="inlineStr">
        <is>
          <t>1004771147</t>
        </is>
      </c>
      <c r="D181" s="5" t="inlineStr">
        <is>
          <t>SoHo</t>
        </is>
      </c>
      <c r="E181" s="5" t="inlineStr">
        <is>
          <t>2026-01-03</t>
        </is>
      </c>
      <c r="F181" s="5" t="inlineStr">
        <is>
          <t>2026-01-21</t>
        </is>
      </c>
      <c r="G181" s="5" t="inlineStr">
        <is>
          <t>Listing syndication</t>
        </is>
      </c>
      <c r="H181" s="5" t="inlineStr">
        <is>
          <t>L:1964046136293430217</t>
        </is>
      </c>
      <c r="I181" s="14" t="inlineStr">
        <is>
          <t>listing record</t>
        </is>
      </c>
      <c r="J181" s="5" t="inlineStr">
        <is>
          <t>Unverified</t>
        </is>
      </c>
      <c r="K181" s="5" t="n"/>
      <c r="L181" s="6" t="n">
        <v>50000</v>
      </c>
      <c r="M181" s="6" t="n">
        <v>47000</v>
      </c>
      <c r="N181" s="15" t="inlineStr">
        <is>
          <t>YES</t>
        </is>
      </c>
      <c r="O181" s="6" t="n">
        <v>2146104</v>
      </c>
      <c r="P181" s="5" t="inlineStr">
        <is>
          <t>FMV</t>
        </is>
      </c>
      <c r="Q181" s="5" t="inlineStr">
        <is>
          <t>4.0%</t>
        </is>
      </c>
      <c r="R181" s="6">
        <f>ROUND(O181*IF(O181&gt;5000000,0.065,IF(O181&gt;3000000,0.0525,0.04)),0)</f>
        <v>85844.0</v>
      </c>
      <c r="S181" s="6">
        <f>R181/12</f>
        <v>7153.666666666667</v>
      </c>
      <c r="T181" s="6">
        <f>M181+S181</f>
        <v>54153.666666666664</v>
      </c>
      <c r="U181" s="10">
        <f>S181/M181</f>
        <v>0.15220567375886526</v>
      </c>
      <c r="V181" s="9">
        <f>R181/M181</f>
        <v>1.826468085106383</v>
      </c>
      <c r="W181" s="5" t="n">
        <v>1</v>
      </c>
      <c r="X181" s="12" t="inlineStr">
        <is>
          <t>Price changed on rental date</t>
        </is>
      </c>
      <c r="Y181">
        <f>IF(F181="","",VALUE(LEFT(F181,4)))</f>
        <v>2026</v>
      </c>
    </row>
    <row r="182">
      <c r="A182" s="5" t="inlineStr">
        <is>
          <t>200 East 95th Street, Unit 14B</t>
        </is>
      </c>
      <c r="B182" s="5" t="inlineStr">
        <is>
          <t>14B</t>
        </is>
      </c>
      <c r="C182" s="5" t="inlineStr">
        <is>
          <t>1015401361</t>
        </is>
      </c>
      <c r="D182" s="5" t="inlineStr">
        <is>
          <t>Upper East Side</t>
        </is>
      </c>
      <c r="E182" s="5" t="inlineStr">
        <is>
          <t>2026-05-29</t>
        </is>
      </c>
      <c r="F182" s="5" t="inlineStr">
        <is>
          <t>2026-05-30</t>
        </is>
      </c>
      <c r="G182" s="5" t="inlineStr">
        <is>
          <t>Listing syndication</t>
        </is>
      </c>
      <c r="H182" s="5" t="inlineStr">
        <is>
          <t>L:2108313616510929129</t>
        </is>
      </c>
      <c r="I182" s="14" t="inlineStr">
        <is>
          <t>listing record</t>
        </is>
      </c>
      <c r="J182" s="5" t="inlineStr">
        <is>
          <t>Unverified</t>
        </is>
      </c>
      <c r="K182" s="5" t="n"/>
      <c r="L182" s="6" t="n">
        <v>27500</v>
      </c>
      <c r="M182" s="6" t="n">
        <v>31500</v>
      </c>
      <c r="N182" s="15" t="inlineStr">
        <is>
          <t>YES</t>
        </is>
      </c>
      <c r="O182" s="6" t="n">
        <v>1440872</v>
      </c>
      <c r="P182" s="5" t="inlineStr">
        <is>
          <t>FMV</t>
        </is>
      </c>
      <c r="Q182" s="5" t="inlineStr">
        <is>
          <t>4.0%</t>
        </is>
      </c>
      <c r="R182" s="6">
        <f>ROUND(O182*IF(O182&gt;5000000,0.065,IF(O182&gt;3000000,0.0525,0.04)),0)</f>
        <v>57635.0</v>
      </c>
      <c r="S182" s="6">
        <f>R182/12</f>
        <v>4802.916666666667</v>
      </c>
      <c r="T182" s="6">
        <f>M182+S182</f>
        <v>36302.916666666664</v>
      </c>
      <c r="U182" s="10">
        <f>S182/M182</f>
        <v>0.15247354497354498</v>
      </c>
      <c r="V182" s="9">
        <f>R182/M182</f>
        <v>1.8296825396825396</v>
      </c>
      <c r="W182" s="5" t="n">
        <v>1</v>
      </c>
      <c r="X182" s="12" t="inlineStr">
        <is>
          <t>Reported rent above last ask ($27,500 to $31,500); Price changed on rental date</t>
        </is>
      </c>
      <c r="Y182">
        <f>IF(F182="","",VALUE(LEFT(F182,4)))</f>
        <v>2026</v>
      </c>
    </row>
    <row r="183">
      <c r="A183" s="5" t="inlineStr">
        <is>
          <t>50 Riverside Boulevard, Unit 16C</t>
        </is>
      </c>
      <c r="B183" s="5" t="inlineStr">
        <is>
          <t>16C</t>
        </is>
      </c>
      <c r="C183" s="5" t="inlineStr">
        <is>
          <t>1011712570</t>
        </is>
      </c>
      <c r="D183" s="5" t="inlineStr">
        <is>
          <t>Upper West Side</t>
        </is>
      </c>
      <c r="E183" s="5" t="inlineStr">
        <is>
          <t>2025-06-11</t>
        </is>
      </c>
      <c r="F183" s="5" t="inlineStr">
        <is>
          <t>2025-07-16</t>
        </is>
      </c>
      <c r="G183" s="5" t="inlineStr">
        <is>
          <t>Listing syndication</t>
        </is>
      </c>
      <c r="H183" s="5" t="inlineStr">
        <is>
          <t>L:1796425538830430217</t>
        </is>
      </c>
      <c r="I183" s="14" t="inlineStr">
        <is>
          <t>listing record</t>
        </is>
      </c>
      <c r="J183" s="5" t="inlineStr">
        <is>
          <t>Unverified</t>
        </is>
      </c>
      <c r="K183" s="5" t="n"/>
      <c r="L183" s="6" t="n">
        <v>22500</v>
      </c>
      <c r="M183" s="6" t="n">
        <v>22500</v>
      </c>
      <c r="N183" s="5" t="inlineStr"/>
      <c r="O183" s="6" t="n">
        <v>1019712</v>
      </c>
      <c r="P183" s="5" t="inlineStr">
        <is>
          <t>FMV</t>
        </is>
      </c>
      <c r="Q183" s="5" t="inlineStr">
        <is>
          <t>4.0%</t>
        </is>
      </c>
      <c r="R183" s="6">
        <f>ROUND(O183*IF(O183&gt;5000000,0.065,IF(O183&gt;3000000,0.0525,0.04)),0)</f>
        <v>40788.0</v>
      </c>
      <c r="S183" s="6">
        <f>R183/12</f>
        <v>3399.0</v>
      </c>
      <c r="T183" s="6">
        <f>M183+S183</f>
        <v>25899.0</v>
      </c>
      <c r="U183" s="10">
        <f>S183/M183</f>
        <v>0.15106666666666665</v>
      </c>
      <c r="V183" s="9">
        <f>R183/M183</f>
        <v>1.8128</v>
      </c>
      <c r="W183" s="5" t="n">
        <v>1</v>
      </c>
      <c r="X183" s="5" t="inlineStr"/>
      <c r="Y183">
        <f>IF(F183="","",VALUE(LEFT(F183,4)))</f>
        <v>2025</v>
      </c>
    </row>
    <row r="184">
      <c r="A184" s="5" t="inlineStr">
        <is>
          <t>500 West 21st Street, Unit 5A</t>
        </is>
      </c>
      <c r="B184" s="5" t="inlineStr">
        <is>
          <t>5A</t>
        </is>
      </c>
      <c r="C184" s="5" t="inlineStr">
        <is>
          <t>1006921120</t>
        </is>
      </c>
      <c r="D184" s="5" t="inlineStr">
        <is>
          <t>Chelsea</t>
        </is>
      </c>
      <c r="E184" s="5" t="inlineStr">
        <is>
          <t>2025-05-16</t>
        </is>
      </c>
      <c r="F184" s="5" t="inlineStr">
        <is>
          <t>2025-07-11</t>
        </is>
      </c>
      <c r="G184" s="5" t="inlineStr">
        <is>
          <t>Listing syndication</t>
        </is>
      </c>
      <c r="H184" s="5" t="inlineStr">
        <is>
          <t>L:1834273643193147889</t>
        </is>
      </c>
      <c r="I184" s="14" t="inlineStr">
        <is>
          <t>listing record</t>
        </is>
      </c>
      <c r="J184" s="5" t="inlineStr">
        <is>
          <t>Unverified</t>
        </is>
      </c>
      <c r="K184" s="5" t="n"/>
      <c r="L184" s="6" t="n">
        <v>26000</v>
      </c>
      <c r="M184" s="6" t="n">
        <v>26000</v>
      </c>
      <c r="N184" s="5" t="inlineStr"/>
      <c r="O184" s="6" t="n">
        <v>1170585</v>
      </c>
      <c r="P184" s="5" t="inlineStr">
        <is>
          <t>FMV</t>
        </is>
      </c>
      <c r="Q184" s="5" t="inlineStr">
        <is>
          <t>4.0%</t>
        </is>
      </c>
      <c r="R184" s="6">
        <f>ROUND(O184*IF(O184&gt;5000000,0.065,IF(O184&gt;3000000,0.0525,0.04)),0)</f>
        <v>46823.0</v>
      </c>
      <c r="S184" s="6">
        <f>R184/12</f>
        <v>3901.9166666666665</v>
      </c>
      <c r="T184" s="6">
        <f>M184+S184</f>
        <v>29901.916666666668</v>
      </c>
      <c r="U184" s="10">
        <f>S184/M184</f>
        <v>0.15007371794871793</v>
      </c>
      <c r="V184" s="9">
        <f>R184/M184</f>
        <v>1.8008846153846154</v>
      </c>
      <c r="W184" s="5" t="n">
        <v>1</v>
      </c>
      <c r="X184" s="5" t="inlineStr"/>
      <c r="Y184">
        <f>IF(F184="","",VALUE(LEFT(F184,4)))</f>
        <v>2025</v>
      </c>
    </row>
    <row r="185">
      <c r="A185" s="5" t="inlineStr">
        <is>
          <t>45 East 22nd Street, Unit 46B</t>
        </is>
      </c>
      <c r="B185" s="5" t="inlineStr">
        <is>
          <t>46B</t>
        </is>
      </c>
      <c r="C185" s="5" t="inlineStr">
        <is>
          <t>1008512163</t>
        </is>
      </c>
      <c r="D185" s="5" t="inlineStr">
        <is>
          <t>Flatiron</t>
        </is>
      </c>
      <c r="E185" s="5" t="inlineStr">
        <is>
          <t>2025-02-07</t>
        </is>
      </c>
      <c r="F185" s="5" t="inlineStr">
        <is>
          <t>2025-02-04</t>
        </is>
      </c>
      <c r="G185" s="5" t="inlineStr">
        <is>
          <t>Listing syndication</t>
        </is>
      </c>
      <c r="H185" s="5" t="inlineStr">
        <is>
          <t>L:1713971267554954481</t>
        </is>
      </c>
      <c r="I185" s="14" t="inlineStr">
        <is>
          <t>listing record</t>
        </is>
      </c>
      <c r="J185" s="5" t="inlineStr">
        <is>
          <t>Unverified</t>
        </is>
      </c>
      <c r="K185" s="5" t="n"/>
      <c r="L185" s="6" t="n">
        <v>27000</v>
      </c>
      <c r="M185" s="6" t="n">
        <v>24750</v>
      </c>
      <c r="N185" s="15" t="inlineStr">
        <is>
          <t>YES</t>
        </is>
      </c>
      <c r="O185" s="6" t="n">
        <v>1110750</v>
      </c>
      <c r="P185" s="5" t="inlineStr">
        <is>
          <t>FMV</t>
        </is>
      </c>
      <c r="Q185" s="5" t="inlineStr">
        <is>
          <t>4.0%</t>
        </is>
      </c>
      <c r="R185" s="6">
        <f>ROUND(O185*IF(O185&gt;5000000,0.065,IF(O185&gt;3000000,0.0525,0.04)),0)</f>
        <v>44430.0</v>
      </c>
      <c r="S185" s="6">
        <f>R185/12</f>
        <v>3702.5</v>
      </c>
      <c r="T185" s="6">
        <f>M185+S185</f>
        <v>28452.5</v>
      </c>
      <c r="U185" s="10">
        <f>S185/M185</f>
        <v>0.1495959595959596</v>
      </c>
      <c r="V185" s="9">
        <f>R185/M185</f>
        <v>1.7951515151515152</v>
      </c>
      <c r="W185" s="5" t="n">
        <v>1</v>
      </c>
      <c r="X185" s="12" t="inlineStr">
        <is>
          <t>Price changed on rental date</t>
        </is>
      </c>
      <c r="Y185">
        <f>IF(F185="","",VALUE(LEFT(F185,4)))</f>
        <v>2025</v>
      </c>
    </row>
    <row r="186">
      <c r="A186" s="5" t="inlineStr">
        <is>
          <t>50 Riverside Boulevard, Unit 17E</t>
        </is>
      </c>
      <c r="B186" s="5" t="inlineStr">
        <is>
          <t>17E</t>
        </is>
      </c>
      <c r="C186" s="5" t="inlineStr">
        <is>
          <t>1011712596</t>
        </is>
      </c>
      <c r="D186" s="5" t="inlineStr">
        <is>
          <t>Upper West Side</t>
        </is>
      </c>
      <c r="E186" s="5" t="inlineStr">
        <is>
          <t>2026-06-23</t>
        </is>
      </c>
      <c r="F186" s="5" t="inlineStr">
        <is>
          <t>2026-07-20</t>
        </is>
      </c>
      <c r="G186" s="5" t="inlineStr">
        <is>
          <t>Listing syndication</t>
        </is>
      </c>
      <c r="H186" s="5" t="inlineStr">
        <is>
          <t>L:1961822694591247833</t>
        </is>
      </c>
      <c r="I186" s="14" t="inlineStr">
        <is>
          <t>listing record</t>
        </is>
      </c>
      <c r="J186" s="5" t="inlineStr">
        <is>
          <t>Unverified</t>
        </is>
      </c>
      <c r="K186" s="5" t="inlineStr">
        <is>
          <t>YES</t>
        </is>
      </c>
      <c r="L186" s="6" t="n">
        <v>49500</v>
      </c>
      <c r="M186" s="6" t="n">
        <v>49500</v>
      </c>
      <c r="N186" s="5" t="inlineStr"/>
      <c r="O186" s="6" t="n">
        <v>2223813</v>
      </c>
      <c r="P186" s="5" t="inlineStr">
        <is>
          <t>FMV</t>
        </is>
      </c>
      <c r="Q186" s="5" t="inlineStr">
        <is>
          <t>4.0%</t>
        </is>
      </c>
      <c r="R186" s="6">
        <f>ROUND(O186*IF(O186&gt;5000000,0.065,IF(O186&gt;3000000,0.0525,0.04)),0)</f>
        <v>88953.0</v>
      </c>
      <c r="S186" s="6">
        <f>R186/12</f>
        <v>7412.75</v>
      </c>
      <c r="T186" s="6">
        <f>M186+S186</f>
        <v>56912.75</v>
      </c>
      <c r="U186" s="10">
        <f>S186/M186</f>
        <v>0.14975252525252525</v>
      </c>
      <c r="V186" s="9">
        <f>R186/M186</f>
        <v>1.797030303030303</v>
      </c>
      <c r="W186" s="5" t="n">
        <v>1</v>
      </c>
      <c r="X186" s="12" t="inlineStr">
        <is>
          <t>Relisted 15-90 days after reported lease</t>
        </is>
      </c>
      <c r="Y186">
        <f>IF(F186="","",VALUE(LEFT(F186,4)))</f>
        <v>2026</v>
      </c>
    </row>
    <row r="187">
      <c r="A187" s="5" t="inlineStr">
        <is>
          <t>22 Renwick Street, Unit PH3</t>
        </is>
      </c>
      <c r="B187" s="5" t="inlineStr">
        <is>
          <t>PH3</t>
        </is>
      </c>
      <c r="C187" s="5" t="inlineStr">
        <is>
          <t>1005941917</t>
        </is>
      </c>
      <c r="D187" s="5" t="inlineStr">
        <is>
          <t>SoHo</t>
        </is>
      </c>
      <c r="E187" s="5" t="inlineStr">
        <is>
          <t>2025-05-22</t>
        </is>
      </c>
      <c r="F187" s="5" t="inlineStr">
        <is>
          <t>2025-05-22</t>
        </is>
      </c>
      <c r="G187" s="5" t="inlineStr">
        <is>
          <t>Listing syndication</t>
        </is>
      </c>
      <c r="H187" s="5" t="inlineStr">
        <is>
          <t>L:1820330053824864521</t>
        </is>
      </c>
      <c r="I187" s="14" t="inlineStr">
        <is>
          <t>listing record</t>
        </is>
      </c>
      <c r="J187" s="5" t="inlineStr">
        <is>
          <t>Unverified</t>
        </is>
      </c>
      <c r="K187" s="5" t="n"/>
      <c r="L187" s="6" t="n">
        <v>25000</v>
      </c>
      <c r="M187" s="6" t="n">
        <v>25000</v>
      </c>
      <c r="N187" s="5" t="inlineStr"/>
      <c r="O187" s="6" t="n">
        <v>1115934</v>
      </c>
      <c r="P187" s="5" t="inlineStr">
        <is>
          <t>FMV</t>
        </is>
      </c>
      <c r="Q187" s="5" t="inlineStr">
        <is>
          <t>4.0%</t>
        </is>
      </c>
      <c r="R187" s="6">
        <f>ROUND(O187*IF(O187&gt;5000000,0.065,IF(O187&gt;3000000,0.0525,0.04)),0)</f>
        <v>44637.0</v>
      </c>
      <c r="S187" s="6">
        <f>R187/12</f>
        <v>3719.75</v>
      </c>
      <c r="T187" s="6">
        <f>M187+S187</f>
        <v>28719.75</v>
      </c>
      <c r="U187" s="10">
        <f>S187/M187</f>
        <v>0.14879</v>
      </c>
      <c r="V187" s="9">
        <f>R187/M187</f>
        <v>1.78548</v>
      </c>
      <c r="W187" s="5" t="n">
        <v>1</v>
      </c>
      <c r="X187" s="5" t="inlineStr"/>
      <c r="Y187">
        <f>IF(F187="","",VALUE(LEFT(F187,4)))</f>
        <v>2025</v>
      </c>
    </row>
    <row r="188">
      <c r="A188" s="5" t="inlineStr">
        <is>
          <t>35 Hudson Yards, Unit 8403</t>
        </is>
      </c>
      <c r="B188" s="5" t="inlineStr">
        <is>
          <t>8403</t>
        </is>
      </c>
      <c r="C188" s="5" t="inlineStr">
        <is>
          <t>1007021529</t>
        </is>
      </c>
      <c r="D188" s="5" t="inlineStr">
        <is>
          <t>Hudson Yards</t>
        </is>
      </c>
      <c r="E188" s="5" t="inlineStr">
        <is>
          <t>2026-04-14</t>
        </is>
      </c>
      <c r="F188" s="5" t="inlineStr">
        <is>
          <t>2026-04-14</t>
        </is>
      </c>
      <c r="G188" s="5" t="inlineStr">
        <is>
          <t>Listing syndication</t>
        </is>
      </c>
      <c r="H188" s="5" t="inlineStr">
        <is>
          <t>L:2062712255600018185</t>
        </is>
      </c>
      <c r="I188" s="14" t="inlineStr">
        <is>
          <t>listing record</t>
        </is>
      </c>
      <c r="J188" s="5" t="inlineStr">
        <is>
          <t>Unverified</t>
        </is>
      </c>
      <c r="K188" s="5" t="n"/>
      <c r="L188" s="6" t="n">
        <v>32000</v>
      </c>
      <c r="M188" s="6" t="n">
        <v>32000</v>
      </c>
      <c r="N188" s="5" t="inlineStr"/>
      <c r="O188" s="6" t="n">
        <v>1424881</v>
      </c>
      <c r="P188" s="5" t="inlineStr">
        <is>
          <t>FMV</t>
        </is>
      </c>
      <c r="Q188" s="5" t="inlineStr">
        <is>
          <t>4.0%</t>
        </is>
      </c>
      <c r="R188" s="6">
        <f>ROUND(O188*IF(O188&gt;5000000,0.065,IF(O188&gt;3000000,0.0525,0.04)),0)</f>
        <v>56995.0</v>
      </c>
      <c r="S188" s="6">
        <f>R188/12</f>
        <v>4749.583333333333</v>
      </c>
      <c r="T188" s="6">
        <f>M188+S188</f>
        <v>36749.583333333336</v>
      </c>
      <c r="U188" s="10">
        <f>S188/M188</f>
        <v>0.14842447916666665</v>
      </c>
      <c r="V188" s="9">
        <f>R188/M188</f>
        <v>1.78109375</v>
      </c>
      <c r="W188" s="5" t="n">
        <v>1</v>
      </c>
      <c r="X188" s="5" t="inlineStr"/>
      <c r="Y188">
        <f>IF(F188="","",VALUE(LEFT(F188,4)))</f>
        <v>2026</v>
      </c>
    </row>
    <row r="189">
      <c r="A189" s="5" t="inlineStr">
        <is>
          <t>20 East End Avenue, Unit 3A</t>
        </is>
      </c>
      <c r="B189" s="5" t="inlineStr">
        <is>
          <t>3A</t>
        </is>
      </c>
      <c r="C189" s="5" t="inlineStr">
        <is>
          <t>1015771404</t>
        </is>
      </c>
      <c r="D189" s="5" t="inlineStr">
        <is>
          <t>Upper East Side</t>
        </is>
      </c>
      <c r="E189" s="5" t="inlineStr">
        <is>
          <t>2026-02-10</t>
        </is>
      </c>
      <c r="F189" s="5" t="inlineStr">
        <is>
          <t>2026-02-23</t>
        </is>
      </c>
      <c r="G189" s="5" t="inlineStr">
        <is>
          <t>Listing syndication</t>
        </is>
      </c>
      <c r="H189" s="5" t="inlineStr">
        <is>
          <t>L:2023426960762678025</t>
        </is>
      </c>
      <c r="I189" s="14" t="inlineStr">
        <is>
          <t>listing record</t>
        </is>
      </c>
      <c r="J189" s="5" t="inlineStr">
        <is>
          <t>Unverified</t>
        </is>
      </c>
      <c r="K189" s="5" t="n"/>
      <c r="L189" s="6" t="n">
        <v>32500</v>
      </c>
      <c r="M189" s="6" t="n">
        <v>31500</v>
      </c>
      <c r="N189" s="15" t="inlineStr">
        <is>
          <t>YES</t>
        </is>
      </c>
      <c r="O189" s="6" t="n">
        <v>1401113</v>
      </c>
      <c r="P189" s="5" t="inlineStr">
        <is>
          <t>FMV</t>
        </is>
      </c>
      <c r="Q189" s="5" t="inlineStr">
        <is>
          <t>4.0%</t>
        </is>
      </c>
      <c r="R189" s="6">
        <f>ROUND(O189*IF(O189&gt;5000000,0.065,IF(O189&gt;3000000,0.0525,0.04)),0)</f>
        <v>56045.0</v>
      </c>
      <c r="S189" s="6">
        <f>R189/12</f>
        <v>4670.416666666667</v>
      </c>
      <c r="T189" s="6">
        <f>M189+S189</f>
        <v>36170.416666666664</v>
      </c>
      <c r="U189" s="10">
        <f>S189/M189</f>
        <v>0.14826719576719577</v>
      </c>
      <c r="V189" s="9">
        <f>R189/M189</f>
        <v>1.7792063492063492</v>
      </c>
      <c r="W189" s="5" t="n">
        <v>1</v>
      </c>
      <c r="X189" s="12" t="inlineStr">
        <is>
          <t>Price changed on rental date</t>
        </is>
      </c>
      <c r="Y189">
        <f>IF(F189="","",VALUE(LEFT(F189,4)))</f>
        <v>2026</v>
      </c>
    </row>
    <row r="190">
      <c r="A190" s="5" t="inlineStr">
        <is>
          <t>10 Riverside Boulevard, Unit 29A</t>
        </is>
      </c>
      <c r="B190" s="5" t="inlineStr">
        <is>
          <t>29A</t>
        </is>
      </c>
      <c r="C190" s="5" t="inlineStr">
        <is>
          <t>1011715117</t>
        </is>
      </c>
      <c r="D190" s="5" t="inlineStr">
        <is>
          <t>Upper West Side</t>
        </is>
      </c>
      <c r="E190" s="5" t="inlineStr">
        <is>
          <t>2026-02-20</t>
        </is>
      </c>
      <c r="F190" s="5" t="inlineStr">
        <is>
          <t>2026-03-18</t>
        </is>
      </c>
      <c r="G190" s="5" t="inlineStr">
        <is>
          <t>Listing syndication</t>
        </is>
      </c>
      <c r="H190" s="5" t="inlineStr">
        <is>
          <t>L:2033530942608089225</t>
        </is>
      </c>
      <c r="I190" s="14" t="inlineStr">
        <is>
          <t>listing record</t>
        </is>
      </c>
      <c r="J190" s="5" t="inlineStr">
        <is>
          <t>Unverified</t>
        </is>
      </c>
      <c r="K190" s="5" t="n"/>
      <c r="L190" s="6" t="n">
        <v>22500</v>
      </c>
      <c r="M190" s="6" t="n">
        <v>22500</v>
      </c>
      <c r="N190" s="5" t="inlineStr"/>
      <c r="O190" s="6" t="n">
        <v>1001333</v>
      </c>
      <c r="P190" s="5" t="inlineStr">
        <is>
          <t>FMV</t>
        </is>
      </c>
      <c r="Q190" s="5" t="inlineStr">
        <is>
          <t>4.0%</t>
        </is>
      </c>
      <c r="R190" s="6">
        <f>ROUND(O190*IF(O190&gt;5000000,0.065,IF(O190&gt;3000000,0.0525,0.04)),0)</f>
        <v>40053.0</v>
      </c>
      <c r="S190" s="6">
        <f>R190/12</f>
        <v>3337.75</v>
      </c>
      <c r="T190" s="6">
        <f>M190+S190</f>
        <v>25837.75</v>
      </c>
      <c r="U190" s="10">
        <f>S190/M190</f>
        <v>0.14834444444444445</v>
      </c>
      <c r="V190" s="9">
        <f>R190/M190</f>
        <v>1.7801333333333333</v>
      </c>
      <c r="W190" s="5" t="n">
        <v>1</v>
      </c>
      <c r="X190" s="5" t="inlineStr"/>
      <c r="Y190">
        <f>IF(F190="","",VALUE(LEFT(F190,4)))</f>
        <v>2026</v>
      </c>
    </row>
    <row r="191">
      <c r="A191" s="5" t="inlineStr">
        <is>
          <t>53 West 53rd Street, Unit 57A</t>
        </is>
      </c>
      <c r="B191" s="5" t="inlineStr">
        <is>
          <t>57A</t>
        </is>
      </c>
      <c r="C191" s="5" t="inlineStr">
        <is>
          <t>1012691328</t>
        </is>
      </c>
      <c r="D191" s="5" t="inlineStr">
        <is>
          <t>Midtown Central</t>
        </is>
      </c>
      <c r="E191" s="5" t="inlineStr">
        <is>
          <t>2025-12-01</t>
        </is>
      </c>
      <c r="F191" s="5" t="inlineStr">
        <is>
          <t>2025-12-01</t>
        </is>
      </c>
      <c r="G191" s="5" t="inlineStr">
        <is>
          <t>Listing syndication</t>
        </is>
      </c>
      <c r="H191" s="5" t="inlineStr">
        <is>
          <t>L:1986421689527600913</t>
        </is>
      </c>
      <c r="I191" s="14" t="inlineStr">
        <is>
          <t>listing record</t>
        </is>
      </c>
      <c r="J191" s="5" t="inlineStr">
        <is>
          <t>Unverified</t>
        </is>
      </c>
      <c r="K191" s="5" t="n"/>
      <c r="L191" s="6" t="n">
        <v>48000</v>
      </c>
      <c r="M191" s="6" t="n">
        <v>48000</v>
      </c>
      <c r="N191" s="5" t="inlineStr"/>
      <c r="O191" s="6" t="n">
        <v>2106090</v>
      </c>
      <c r="P191" s="5" t="inlineStr">
        <is>
          <t>FMV</t>
        </is>
      </c>
      <c r="Q191" s="5" t="inlineStr">
        <is>
          <t>4.0%</t>
        </is>
      </c>
      <c r="R191" s="6">
        <f>ROUND(O191*IF(O191&gt;5000000,0.065,IF(O191&gt;3000000,0.0525,0.04)),0)</f>
        <v>84244.0</v>
      </c>
      <c r="S191" s="6">
        <f>R191/12</f>
        <v>7020.333333333333</v>
      </c>
      <c r="T191" s="6">
        <f>M191+S191</f>
        <v>55020.333333333336</v>
      </c>
      <c r="U191" s="10">
        <f>S191/M191</f>
        <v>0.14625694444444443</v>
      </c>
      <c r="V191" s="9">
        <f>R191/M191</f>
        <v>1.7550833333333333</v>
      </c>
      <c r="W191" s="5" t="n">
        <v>73</v>
      </c>
      <c r="X191" s="12" t="inlineStr">
        <is>
          <t>Possible unsold sponsor unit (owner holds 73 units)</t>
        </is>
      </c>
      <c r="Y191">
        <f>IF(F191="","",VALUE(LEFT(F191,4)))</f>
        <v>2025</v>
      </c>
    </row>
    <row r="192">
      <c r="A192" s="5" t="inlineStr">
        <is>
          <t>1165 Madison Avenue, Unit PHB</t>
        </is>
      </c>
      <c r="B192" s="5" t="inlineStr">
        <is>
          <t>PHB</t>
        </is>
      </c>
      <c r="C192" s="5" t="inlineStr">
        <is>
          <t>1014971312</t>
        </is>
      </c>
      <c r="D192" s="5" t="inlineStr">
        <is>
          <t>Upper East Side</t>
        </is>
      </c>
      <c r="E192" s="5" t="inlineStr">
        <is>
          <t>2026-06-10</t>
        </is>
      </c>
      <c r="F192" s="5" t="inlineStr">
        <is>
          <t>2026-07-03</t>
        </is>
      </c>
      <c r="G192" s="5" t="inlineStr">
        <is>
          <t>Listing syndication</t>
        </is>
      </c>
      <c r="H192" s="5" t="inlineStr">
        <is>
          <t>L:2115100096116238601</t>
        </is>
      </c>
      <c r="I192" s="14" t="inlineStr">
        <is>
          <t>listing record</t>
        </is>
      </c>
      <c r="J192" s="5" t="inlineStr">
        <is>
          <t>Unverified</t>
        </is>
      </c>
      <c r="K192" s="5" t="n"/>
      <c r="L192" s="6" t="n"/>
      <c r="M192" s="6" t="n">
        <v>95000</v>
      </c>
      <c r="N192" s="5" t="inlineStr"/>
      <c r="O192" s="6" t="n">
        <v>3188152</v>
      </c>
      <c r="P192" s="5" t="inlineStr">
        <is>
          <t>FMV</t>
        </is>
      </c>
      <c r="Q192" s="5" t="inlineStr">
        <is>
          <t>5.25%</t>
        </is>
      </c>
      <c r="R192" s="6">
        <f>ROUND(O192*IF(O192&gt;5000000,0.065,IF(O192&gt;3000000,0.0525,0.04)),0)</f>
        <v>167378.0</v>
      </c>
      <c r="S192" s="6">
        <f>R192/12</f>
        <v>13948.166666666666</v>
      </c>
      <c r="T192" s="6">
        <f>M192+S192</f>
        <v>108948.16666666667</v>
      </c>
      <c r="U192" s="10">
        <f>S192/M192</f>
        <v>0.14682280701754385</v>
      </c>
      <c r="V192" s="9">
        <f>R192/M192</f>
        <v>1.7618736842105263</v>
      </c>
      <c r="W192" s="5" t="n">
        <v>1</v>
      </c>
      <c r="X192" s="5" t="inlineStr"/>
      <c r="Y192">
        <f>IF(F192="","",VALUE(LEFT(F192,4)))</f>
        <v>2026</v>
      </c>
    </row>
    <row r="193">
      <c r="A193" s="5" t="inlineStr">
        <is>
          <t>502 Park Avenue, Unit 18D</t>
        </is>
      </c>
      <c r="B193" s="5" t="inlineStr">
        <is>
          <t>18D</t>
        </is>
      </c>
      <c r="C193" s="5" t="inlineStr">
        <is>
          <t>1013741245</t>
        </is>
      </c>
      <c r="D193" s="5" t="inlineStr">
        <is>
          <t>Upper East Side</t>
        </is>
      </c>
      <c r="E193" s="5" t="inlineStr">
        <is>
          <t>2025-04-24</t>
        </is>
      </c>
      <c r="F193" s="5" t="inlineStr">
        <is>
          <t>2025-04-30</t>
        </is>
      </c>
      <c r="G193" s="5" t="inlineStr">
        <is>
          <t>Listing syndication</t>
        </is>
      </c>
      <c r="H193" s="5" t="inlineStr">
        <is>
          <t>L:1764014299526287481</t>
        </is>
      </c>
      <c r="I193" s="14" t="inlineStr">
        <is>
          <t>listing record</t>
        </is>
      </c>
      <c r="J193" s="5" t="inlineStr">
        <is>
          <t>Unverified</t>
        </is>
      </c>
      <c r="K193" s="5" t="n"/>
      <c r="L193" s="6" t="n">
        <v>25000</v>
      </c>
      <c r="M193" s="6" t="n">
        <v>25000</v>
      </c>
      <c r="N193" s="5" t="inlineStr"/>
      <c r="O193" s="6" t="n">
        <v>1094889</v>
      </c>
      <c r="P193" s="5" t="inlineStr">
        <is>
          <t>FMV</t>
        </is>
      </c>
      <c r="Q193" s="5" t="inlineStr">
        <is>
          <t>4.0%</t>
        </is>
      </c>
      <c r="R193" s="6">
        <f>ROUND(O193*IF(O193&gt;5000000,0.065,IF(O193&gt;3000000,0.0525,0.04)),0)</f>
        <v>43796.0</v>
      </c>
      <c r="S193" s="6">
        <f>R193/12</f>
        <v>3649.6666666666665</v>
      </c>
      <c r="T193" s="6">
        <f>M193+S193</f>
        <v>28649.666666666668</v>
      </c>
      <c r="U193" s="10">
        <f>S193/M193</f>
        <v>0.14598666666666665</v>
      </c>
      <c r="V193" s="9">
        <f>R193/M193</f>
        <v>1.75184</v>
      </c>
      <c r="W193" s="5" t="n">
        <v>1</v>
      </c>
      <c r="X193" s="5" t="inlineStr"/>
      <c r="Y193">
        <f>IF(F193="","",VALUE(LEFT(F193,4)))</f>
        <v>2025</v>
      </c>
    </row>
    <row r="194">
      <c r="A194" s="5" t="inlineStr">
        <is>
          <t>145 East 76th Street, Unit 12</t>
        </is>
      </c>
      <c r="B194" s="5" t="inlineStr">
        <is>
          <t>12</t>
        </is>
      </c>
      <c r="C194" s="5" t="inlineStr">
        <is>
          <t>1014111029</t>
        </is>
      </c>
      <c r="D194" s="5" t="inlineStr">
        <is>
          <t>Upper East Side</t>
        </is>
      </c>
      <c r="E194" s="5" t="inlineStr">
        <is>
          <t>2025-06-10</t>
        </is>
      </c>
      <c r="F194" s="5" t="inlineStr">
        <is>
          <t>2025-07-22</t>
        </is>
      </c>
      <c r="G194" s="5" t="inlineStr">
        <is>
          <t>Listing syndication</t>
        </is>
      </c>
      <c r="H194" s="5" t="inlineStr">
        <is>
          <t>L:1841052603407195377</t>
        </is>
      </c>
      <c r="I194" s="14" t="inlineStr">
        <is>
          <t>listing record</t>
        </is>
      </c>
      <c r="J194" s="5" t="inlineStr">
        <is>
          <t>Unverified</t>
        </is>
      </c>
      <c r="K194" s="5" t="n"/>
      <c r="L194" s="6" t="n">
        <v>32000</v>
      </c>
      <c r="M194" s="6" t="n">
        <v>32000</v>
      </c>
      <c r="N194" s="5" t="inlineStr"/>
      <c r="O194" s="6" t="n">
        <v>1403790</v>
      </c>
      <c r="P194" s="5" t="inlineStr">
        <is>
          <t>FMV</t>
        </is>
      </c>
      <c r="Q194" s="5" t="inlineStr">
        <is>
          <t>4.0%</t>
        </is>
      </c>
      <c r="R194" s="6">
        <f>ROUND(O194*IF(O194&gt;5000000,0.065,IF(O194&gt;3000000,0.0525,0.04)),0)</f>
        <v>56152.0</v>
      </c>
      <c r="S194" s="6">
        <f>R194/12</f>
        <v>4679.333333333333</v>
      </c>
      <c r="T194" s="6">
        <f>M194+S194</f>
        <v>36679.333333333336</v>
      </c>
      <c r="U194" s="10">
        <f>S194/M194</f>
        <v>0.14622916666666666</v>
      </c>
      <c r="V194" s="9">
        <f>R194/M194</f>
        <v>1.75475</v>
      </c>
      <c r="W194" s="5" t="n">
        <v>1</v>
      </c>
      <c r="X194" s="5" t="inlineStr"/>
      <c r="Y194">
        <f>IF(F194="","",VALUE(LEFT(F194,4)))</f>
        <v>2025</v>
      </c>
    </row>
    <row r="195">
      <c r="A195" s="5" t="inlineStr">
        <is>
          <t>428 West 19th Street, Unit 10A</t>
        </is>
      </c>
      <c r="B195" s="5" t="inlineStr">
        <is>
          <t>10A</t>
        </is>
      </c>
      <c r="C195" s="5" t="inlineStr">
        <is>
          <t>1007161630</t>
        </is>
      </c>
      <c r="D195" s="5" t="inlineStr">
        <is>
          <t>Chelsea</t>
        </is>
      </c>
      <c r="E195" s="5" t="inlineStr">
        <is>
          <t>2026-08-21</t>
        </is>
      </c>
      <c r="F195" s="5" t="inlineStr">
        <is>
          <t>2026-09-03</t>
        </is>
      </c>
      <c r="G195" s="5" t="inlineStr">
        <is>
          <t>Listing syndication</t>
        </is>
      </c>
      <c r="H195" s="5" t="inlineStr">
        <is>
          <t>L:2161872908199735161</t>
        </is>
      </c>
      <c r="I195" s="14" t="inlineStr">
        <is>
          <t>listing record</t>
        </is>
      </c>
      <c r="J195" s="5" t="inlineStr">
        <is>
          <t>Unverified</t>
        </is>
      </c>
      <c r="K195" s="5" t="n"/>
      <c r="L195" s="6" t="n">
        <v>25000</v>
      </c>
      <c r="M195" s="6" t="n">
        <v>24000</v>
      </c>
      <c r="N195" s="15" t="inlineStr">
        <is>
          <t>YES</t>
        </is>
      </c>
      <c r="O195" s="6" t="n">
        <v>1043832</v>
      </c>
      <c r="P195" s="5" t="inlineStr">
        <is>
          <t>FMV</t>
        </is>
      </c>
      <c r="Q195" s="5" t="inlineStr">
        <is>
          <t>4.0%</t>
        </is>
      </c>
      <c r="R195" s="6">
        <f>ROUND(O195*IF(O195&gt;5000000,0.065,IF(O195&gt;3000000,0.0525,0.04)),0)</f>
        <v>41753.0</v>
      </c>
      <c r="S195" s="6">
        <f>R195/12</f>
        <v>3479.4166666666665</v>
      </c>
      <c r="T195" s="6">
        <f>M195+S195</f>
        <v>27479.416666666668</v>
      </c>
      <c r="U195" s="10">
        <f>S195/M195</f>
        <v>0.14497569444444444</v>
      </c>
      <c r="V195" s="9">
        <f>R195/M195</f>
        <v>1.7397083333333334</v>
      </c>
      <c r="W195" s="5" t="n">
        <v>15</v>
      </c>
      <c r="X195" s="12" t="inlineStr">
        <is>
          <t>Price changed on rental date; Possible unsold sponsor unit (owner holds 15 units)</t>
        </is>
      </c>
      <c r="Y195">
        <f>IF(F195="","",VALUE(LEFT(F195,4)))</f>
        <v>2026</v>
      </c>
    </row>
    <row r="196">
      <c r="A196" s="5" t="inlineStr">
        <is>
          <t>35 Hudson Yards, Unit 5301</t>
        </is>
      </c>
      <c r="B196" s="5" t="inlineStr">
        <is>
          <t>5301</t>
        </is>
      </c>
      <c r="C196" s="5" t="inlineStr">
        <is>
          <t>1007021405</t>
        </is>
      </c>
      <c r="D196" s="5" t="inlineStr">
        <is>
          <t>Hudson Yards</t>
        </is>
      </c>
      <c r="E196" s="5" t="inlineStr">
        <is>
          <t>2026-07-14</t>
        </is>
      </c>
      <c r="F196" s="5" t="inlineStr">
        <is>
          <t>2026-07-21</t>
        </is>
      </c>
      <c r="G196" s="5" t="inlineStr">
        <is>
          <t>Listing syndication</t>
        </is>
      </c>
      <c r="H196" s="5" t="inlineStr">
        <is>
          <t>L:2098709925306038553</t>
        </is>
      </c>
      <c r="I196" s="14" t="inlineStr">
        <is>
          <t>listing record</t>
        </is>
      </c>
      <c r="J196" s="5" t="inlineStr">
        <is>
          <t>Unverified</t>
        </is>
      </c>
      <c r="K196" s="5" t="n"/>
      <c r="L196" s="6" t="n">
        <v>31000</v>
      </c>
      <c r="M196" s="6" t="n">
        <v>31000</v>
      </c>
      <c r="N196" s="5" t="inlineStr"/>
      <c r="O196" s="6" t="n">
        <v>1346190</v>
      </c>
      <c r="P196" s="5" t="inlineStr">
        <is>
          <t>FMV</t>
        </is>
      </c>
      <c r="Q196" s="5" t="inlineStr">
        <is>
          <t>4.0%</t>
        </is>
      </c>
      <c r="R196" s="6">
        <f>ROUND(O196*IF(O196&gt;5000000,0.065,IF(O196&gt;3000000,0.0525,0.04)),0)</f>
        <v>53848.0</v>
      </c>
      <c r="S196" s="6">
        <f>R196/12</f>
        <v>4487.333333333333</v>
      </c>
      <c r="T196" s="6">
        <f>M196+S196</f>
        <v>35487.333333333336</v>
      </c>
      <c r="U196" s="10">
        <f>S196/M196</f>
        <v>0.144752688172043</v>
      </c>
      <c r="V196" s="9">
        <f>R196/M196</f>
        <v>1.737032258064516</v>
      </c>
      <c r="W196" s="5" t="n">
        <v>1</v>
      </c>
      <c r="X196" s="5" t="inlineStr"/>
      <c r="Y196">
        <f>IF(F196="","",VALUE(LEFT(F196,4)))</f>
        <v>2026</v>
      </c>
    </row>
    <row r="197">
      <c r="A197" s="5" t="inlineStr">
        <is>
          <t>135 West 52nd Street, Unit PH4</t>
        </is>
      </c>
      <c r="B197" s="5" t="inlineStr">
        <is>
          <t>PH4</t>
        </is>
      </c>
      <c r="C197" s="5" t="inlineStr">
        <is>
          <t>1010051108</t>
        </is>
      </c>
      <c r="D197" s="5" t="inlineStr">
        <is>
          <t>Midtown Central</t>
        </is>
      </c>
      <c r="E197" s="5" t="inlineStr">
        <is>
          <t>2026-08-29</t>
        </is>
      </c>
      <c r="F197" s="5" t="inlineStr">
        <is>
          <t>2026-09-24</t>
        </is>
      </c>
      <c r="G197" s="5" t="inlineStr">
        <is>
          <t>Listing syndication</t>
        </is>
      </c>
      <c r="H197" s="5" t="inlineStr">
        <is>
          <t>L:2135583919912748305</t>
        </is>
      </c>
      <c r="I197" s="14" t="inlineStr">
        <is>
          <t>listing record</t>
        </is>
      </c>
      <c r="J197" s="5" t="inlineStr">
        <is>
          <t>Unverified</t>
        </is>
      </c>
      <c r="K197" s="5" t="n"/>
      <c r="L197" s="6" t="n">
        <v>24995</v>
      </c>
      <c r="M197" s="6" t="n">
        <v>24995</v>
      </c>
      <c r="N197" s="5" t="inlineStr"/>
      <c r="O197" s="6" t="n">
        <v>1083307</v>
      </c>
      <c r="P197" s="5" t="inlineStr">
        <is>
          <t>FMV</t>
        </is>
      </c>
      <c r="Q197" s="5" t="inlineStr">
        <is>
          <t>4.0%</t>
        </is>
      </c>
      <c r="R197" s="6">
        <f>ROUND(O197*IF(O197&gt;5000000,0.065,IF(O197&gt;3000000,0.0525,0.04)),0)</f>
        <v>43332.0</v>
      </c>
      <c r="S197" s="6">
        <f>R197/12</f>
        <v>3611.0</v>
      </c>
      <c r="T197" s="6">
        <f>M197+S197</f>
        <v>28606.0</v>
      </c>
      <c r="U197" s="10">
        <f>S197/M197</f>
        <v>0.14446889377875574</v>
      </c>
      <c r="V197" s="9">
        <f>R197/M197</f>
        <v>1.733626725345069</v>
      </c>
      <c r="W197" s="5" t="n">
        <v>1</v>
      </c>
      <c r="X197" s="5" t="inlineStr"/>
      <c r="Y197">
        <f>IF(F197="","",VALUE(LEFT(F197,4)))</f>
        <v>2026</v>
      </c>
    </row>
    <row r="198">
      <c r="A198" s="5" t="inlineStr">
        <is>
          <t>25 Park Row, Unit 40B</t>
        </is>
      </c>
      <c r="B198" s="5" t="inlineStr">
        <is>
          <t>40B</t>
        </is>
      </c>
      <c r="C198" s="5" t="inlineStr">
        <is>
          <t>1000901407</t>
        </is>
      </c>
      <c r="D198" s="5" t="inlineStr">
        <is>
          <t>Financial District</t>
        </is>
      </c>
      <c r="E198" s="5" t="inlineStr">
        <is>
          <t>2025-11-13</t>
        </is>
      </c>
      <c r="F198" s="5" t="inlineStr">
        <is>
          <t>2025-11-13</t>
        </is>
      </c>
      <c r="G198" s="5" t="inlineStr">
        <is>
          <t>Compass listing</t>
        </is>
      </c>
      <c r="H198" s="5" t="inlineStr">
        <is>
          <t>L:1889221399561531329</t>
        </is>
      </c>
      <c r="I198" s="14" t="inlineStr">
        <is>
          <t>listing record</t>
        </is>
      </c>
      <c r="J198" s="5" t="inlineStr">
        <is>
          <t>Unverified</t>
        </is>
      </c>
      <c r="K198" s="5" t="n"/>
      <c r="L198" s="6" t="n">
        <v>25000</v>
      </c>
      <c r="M198" s="6" t="n">
        <v>25800</v>
      </c>
      <c r="N198" s="15" t="inlineStr">
        <is>
          <t>YES</t>
        </is>
      </c>
      <c r="O198" s="6" t="n">
        <v>1107517</v>
      </c>
      <c r="P198" s="5" t="inlineStr">
        <is>
          <t>FMV</t>
        </is>
      </c>
      <c r="Q198" s="5" t="inlineStr">
        <is>
          <t>4.0%</t>
        </is>
      </c>
      <c r="R198" s="6">
        <f>ROUND(O198*IF(O198&gt;5000000,0.065,IF(O198&gt;3000000,0.0525,0.04)),0)</f>
        <v>44301.0</v>
      </c>
      <c r="S198" s="6">
        <f>R198/12</f>
        <v>3691.75</v>
      </c>
      <c r="T198" s="6">
        <f>M198+S198</f>
        <v>29491.75</v>
      </c>
      <c r="U198" s="10">
        <f>S198/M198</f>
        <v>0.14309108527131784</v>
      </c>
      <c r="V198" s="9">
        <f>R198/M198</f>
        <v>1.717093023255814</v>
      </c>
      <c r="W198" s="5" t="n">
        <v>1</v>
      </c>
      <c r="X198" s="12" t="inlineStr">
        <is>
          <t>Reported rent above last ask ($25,000 to $25,800); Price changed on rental date</t>
        </is>
      </c>
      <c r="Y198">
        <f>IF(F198="","",VALUE(LEFT(F198,4)))</f>
        <v>2025</v>
      </c>
    </row>
    <row r="199">
      <c r="A199" s="5" t="inlineStr">
        <is>
          <t>215 Chrystie Street, Unit 27E</t>
        </is>
      </c>
      <c r="B199" s="5" t="inlineStr">
        <is>
          <t>27E</t>
        </is>
      </c>
      <c r="C199" s="5" t="inlineStr">
        <is>
          <t>1004271604</t>
        </is>
      </c>
      <c r="D199" s="5" t="inlineStr">
        <is>
          <t>Lower East Side</t>
        </is>
      </c>
      <c r="E199" s="5" t="n"/>
      <c r="F199" s="5" t="inlineStr">
        <is>
          <t>2026-01-07</t>
        </is>
      </c>
      <c r="G199" s="5" t="inlineStr">
        <is>
          <t>Listing syndication</t>
        </is>
      </c>
      <c r="H199" s="5" t="inlineStr">
        <is>
          <t>L:1948923715519632953</t>
        </is>
      </c>
      <c r="I199" s="14" t="inlineStr">
        <is>
          <t>listing record</t>
        </is>
      </c>
      <c r="J199" s="5" t="inlineStr">
        <is>
          <t>Unverified</t>
        </is>
      </c>
      <c r="K199" s="5" t="n"/>
      <c r="L199" s="6" t="n">
        <v>35000</v>
      </c>
      <c r="M199" s="6" t="n">
        <v>26000</v>
      </c>
      <c r="N199" s="15" t="inlineStr">
        <is>
          <t>YES</t>
        </is>
      </c>
      <c r="O199" s="6" t="n">
        <v>1120028</v>
      </c>
      <c r="P199" s="5" t="inlineStr">
        <is>
          <t>FMV</t>
        </is>
      </c>
      <c r="Q199" s="5" t="inlineStr">
        <is>
          <t>4.0%</t>
        </is>
      </c>
      <c r="R199" s="6">
        <f>ROUND(O199*IF(O199&gt;5000000,0.065,IF(O199&gt;3000000,0.0525,0.04)),0)</f>
        <v>44801.0</v>
      </c>
      <c r="S199" s="6">
        <f>R199/12</f>
        <v>3733.4166666666665</v>
      </c>
      <c r="T199" s="6">
        <f>M199+S199</f>
        <v>29733.416666666668</v>
      </c>
      <c r="U199" s="10">
        <f>S199/M199</f>
        <v>0.1435929487179487</v>
      </c>
      <c r="V199" s="9">
        <f>R199/M199</f>
        <v>1.7231153846153846</v>
      </c>
      <c r="W199" s="5" t="n">
        <v>1</v>
      </c>
      <c r="X199" s="12" t="inlineStr">
        <is>
          <t>Price changed on rental date</t>
        </is>
      </c>
      <c r="Y199">
        <f>IF(F199="","",VALUE(LEFT(F199,4)))</f>
        <v>2026</v>
      </c>
    </row>
    <row r="200">
      <c r="A200" s="5" t="inlineStr">
        <is>
          <t>455 West 19th Street, Unit 3</t>
        </is>
      </c>
      <c r="B200" s="5" t="inlineStr">
        <is>
          <t>3</t>
        </is>
      </c>
      <c r="C200" s="5" t="inlineStr">
        <is>
          <t>1007171402</t>
        </is>
      </c>
      <c r="D200" s="5" t="inlineStr">
        <is>
          <t>Chelsea</t>
        </is>
      </c>
      <c r="E200" s="5" t="inlineStr">
        <is>
          <t>2026-07-27</t>
        </is>
      </c>
      <c r="F200" s="5" t="inlineStr">
        <is>
          <t>2026-07-27</t>
        </is>
      </c>
      <c r="G200" s="5" t="inlineStr">
        <is>
          <t>Listing syndication</t>
        </is>
      </c>
      <c r="H200" s="5" t="inlineStr">
        <is>
          <t>L:2133527375334752441</t>
        </is>
      </c>
      <c r="I200" s="14" t="inlineStr">
        <is>
          <t>listing record</t>
        </is>
      </c>
      <c r="J200" s="5" t="inlineStr">
        <is>
          <t>Unverified</t>
        </is>
      </c>
      <c r="K200" s="5" t="n"/>
      <c r="L200" s="6" t="n"/>
      <c r="M200" s="6" t="n">
        <v>40000</v>
      </c>
      <c r="N200" s="5" t="inlineStr"/>
      <c r="O200" s="6" t="n">
        <v>1709191</v>
      </c>
      <c r="P200" s="5" t="inlineStr">
        <is>
          <t>FMV</t>
        </is>
      </c>
      <c r="Q200" s="5" t="inlineStr">
        <is>
          <t>4.0%</t>
        </is>
      </c>
      <c r="R200" s="6">
        <f>ROUND(O200*IF(O200&gt;5000000,0.065,IF(O200&gt;3000000,0.0525,0.04)),0)</f>
        <v>68368.0</v>
      </c>
      <c r="S200" s="6">
        <f>R200/12</f>
        <v>5697.333333333333</v>
      </c>
      <c r="T200" s="6">
        <f>M200+S200</f>
        <v>45697.333333333336</v>
      </c>
      <c r="U200" s="10">
        <f>S200/M200</f>
        <v>0.14243333333333333</v>
      </c>
      <c r="V200" s="9">
        <f>R200/M200</f>
        <v>1.7092</v>
      </c>
      <c r="W200" s="5" t="n">
        <v>2</v>
      </c>
      <c r="X200" s="5" t="inlineStr"/>
      <c r="Y200">
        <f>IF(F200="","",VALUE(LEFT(F200,4)))</f>
        <v>2026</v>
      </c>
    </row>
    <row r="201">
      <c r="A201" s="5" t="inlineStr">
        <is>
          <t>35 Hudson Yards, Unit 6302</t>
        </is>
      </c>
      <c r="B201" s="5" t="inlineStr">
        <is>
          <t>6302</t>
        </is>
      </c>
      <c r="C201" s="5" t="inlineStr">
        <is>
          <t>1007021456</t>
        </is>
      </c>
      <c r="D201" s="5" t="inlineStr">
        <is>
          <t>Hudson Yards</t>
        </is>
      </c>
      <c r="E201" s="5" t="inlineStr">
        <is>
          <t>2026-05-04</t>
        </is>
      </c>
      <c r="F201" s="5" t="inlineStr">
        <is>
          <t>2026-05-29</t>
        </is>
      </c>
      <c r="G201" s="5" t="inlineStr">
        <is>
          <t>Listing syndication</t>
        </is>
      </c>
      <c r="H201" s="5" t="inlineStr">
        <is>
          <t>L:2093645229504756217</t>
        </is>
      </c>
      <c r="I201" s="14" t="inlineStr">
        <is>
          <t>listing record</t>
        </is>
      </c>
      <c r="J201" s="5" t="inlineStr">
        <is>
          <t>Unverified</t>
        </is>
      </c>
      <c r="K201" s="5" t="n"/>
      <c r="L201" s="6" t="n">
        <v>24000</v>
      </c>
      <c r="M201" s="6" t="n">
        <v>25000</v>
      </c>
      <c r="N201" s="15" t="inlineStr">
        <is>
          <t>YES</t>
        </is>
      </c>
      <c r="O201" s="6" t="n">
        <v>1070769</v>
      </c>
      <c r="P201" s="5" t="inlineStr">
        <is>
          <t>FMV</t>
        </is>
      </c>
      <c r="Q201" s="5" t="inlineStr">
        <is>
          <t>4.0%</t>
        </is>
      </c>
      <c r="R201" s="6">
        <f>ROUND(O201*IF(O201&gt;5000000,0.065,IF(O201&gt;3000000,0.0525,0.04)),0)</f>
        <v>42831.0</v>
      </c>
      <c r="S201" s="6">
        <f>R201/12</f>
        <v>3569.25</v>
      </c>
      <c r="T201" s="6">
        <f>M201+S201</f>
        <v>28569.25</v>
      </c>
      <c r="U201" s="10">
        <f>S201/M201</f>
        <v>0.14277</v>
      </c>
      <c r="V201" s="9">
        <f>R201/M201</f>
        <v>1.71324</v>
      </c>
      <c r="W201" s="5" t="n">
        <v>3</v>
      </c>
      <c r="X201" s="12" t="inlineStr">
        <is>
          <t>Reported rent above last ask ($24,000 to $25,000); Price changed on rental date</t>
        </is>
      </c>
      <c r="Y201">
        <f>IF(F201="","",VALUE(LEFT(F201,4)))</f>
        <v>2026</v>
      </c>
    </row>
    <row r="202">
      <c r="A202" s="5" t="inlineStr">
        <is>
          <t>111 West 57th Street, Unit 29</t>
        </is>
      </c>
      <c r="B202" s="5" t="inlineStr">
        <is>
          <t>29</t>
        </is>
      </c>
      <c r="C202" s="5" t="inlineStr">
        <is>
          <t>1010101821</t>
        </is>
      </c>
      <c r="D202" s="5" t="inlineStr">
        <is>
          <t>Midtown Central</t>
        </is>
      </c>
      <c r="E202" s="5" t="inlineStr">
        <is>
          <t>2026-04-30</t>
        </is>
      </c>
      <c r="F202" s="5" t="inlineStr">
        <is>
          <t>2026-05-06</t>
        </is>
      </c>
      <c r="G202" s="5" t="inlineStr">
        <is>
          <t>Listing syndication</t>
        </is>
      </c>
      <c r="H202" s="5" t="inlineStr">
        <is>
          <t>L:2051828886115581385</t>
        </is>
      </c>
      <c r="I202" s="14" t="inlineStr">
        <is>
          <t>listing record</t>
        </is>
      </c>
      <c r="J202" s="5" t="inlineStr">
        <is>
          <t>Unverified</t>
        </is>
      </c>
      <c r="K202" s="5" t="n"/>
      <c r="L202" s="6" t="n">
        <v>68000</v>
      </c>
      <c r="M202" s="6" t="n">
        <v>68000</v>
      </c>
      <c r="N202" s="5" t="inlineStr"/>
      <c r="O202" s="6" t="n">
        <v>2884516</v>
      </c>
      <c r="P202" s="5" t="inlineStr">
        <is>
          <t>FMV</t>
        </is>
      </c>
      <c r="Q202" s="5" t="inlineStr">
        <is>
          <t>4.0%</t>
        </is>
      </c>
      <c r="R202" s="6">
        <f>ROUND(O202*IF(O202&gt;5000000,0.065,IF(O202&gt;3000000,0.0525,0.04)),0)</f>
        <v>115381.0</v>
      </c>
      <c r="S202" s="6">
        <f>R202/12</f>
        <v>9615.083333333334</v>
      </c>
      <c r="T202" s="6">
        <f>M202+S202</f>
        <v>77615.08333333333</v>
      </c>
      <c r="U202" s="10">
        <f>S202/M202</f>
        <v>0.1413982843137255</v>
      </c>
      <c r="V202" s="9">
        <f>R202/M202</f>
        <v>1.696779411764706</v>
      </c>
      <c r="W202" s="5" t="n">
        <v>1</v>
      </c>
      <c r="X202" s="5" t="inlineStr"/>
      <c r="Y202">
        <f>IF(F202="","",VALUE(LEFT(F202,4)))</f>
        <v>2026</v>
      </c>
    </row>
    <row r="203">
      <c r="A203" s="5" t="inlineStr">
        <is>
          <t>101 Warren Street, Unit 2410</t>
        </is>
      </c>
      <c r="B203" s="5" t="inlineStr">
        <is>
          <t>2410</t>
        </is>
      </c>
      <c r="C203" s="5" t="inlineStr">
        <is>
          <t>1001421674</t>
        </is>
      </c>
      <c r="D203" s="5" t="inlineStr">
        <is>
          <t>TriBeCa</t>
        </is>
      </c>
      <c r="E203" s="5" t="inlineStr">
        <is>
          <t>2024-11-08</t>
        </is>
      </c>
      <c r="F203" s="5" t="inlineStr">
        <is>
          <t>2025-01-01</t>
        </is>
      </c>
      <c r="G203" s="5" t="inlineStr">
        <is>
          <t>Listing syndication</t>
        </is>
      </c>
      <c r="H203" s="5" t="inlineStr">
        <is>
          <t>L:1564642110682952865</t>
        </is>
      </c>
      <c r="I203" s="14" t="inlineStr">
        <is>
          <t>listing record</t>
        </is>
      </c>
      <c r="J203" s="5" t="inlineStr">
        <is>
          <t>Unverified</t>
        </is>
      </c>
      <c r="K203" s="5" t="inlineStr">
        <is>
          <t>YES</t>
        </is>
      </c>
      <c r="L203" s="6" t="n">
        <v>27500</v>
      </c>
      <c r="M203" s="6" t="n">
        <v>26000</v>
      </c>
      <c r="N203" s="15" t="inlineStr">
        <is>
          <t>YES</t>
        </is>
      </c>
      <c r="O203" s="6" t="n">
        <v>1102354</v>
      </c>
      <c r="P203" s="5" t="inlineStr">
        <is>
          <t>FMV</t>
        </is>
      </c>
      <c r="Q203" s="5" t="inlineStr">
        <is>
          <t>4.0%</t>
        </is>
      </c>
      <c r="R203" s="6">
        <f>ROUND(O203*IF(O203&gt;5000000,0.065,IF(O203&gt;3000000,0.0525,0.04)),0)</f>
        <v>44094.0</v>
      </c>
      <c r="S203" s="6">
        <f>R203/12</f>
        <v>3674.5</v>
      </c>
      <c r="T203" s="6">
        <f>M203+S203</f>
        <v>29674.5</v>
      </c>
      <c r="U203" s="10">
        <f>S203/M203</f>
        <v>0.14132692307692307</v>
      </c>
      <c r="V203" s="9">
        <f>R203/M203</f>
        <v>1.6959230769230769</v>
      </c>
      <c r="W203" s="5" t="n">
        <v>1</v>
      </c>
      <c r="X203" s="12" t="inlineStr">
        <is>
          <t>Price changed on rental date; Relisted 15-90 days after reported lease</t>
        </is>
      </c>
      <c r="Y203">
        <f>IF(F203="","",VALUE(LEFT(F203,4)))</f>
        <v>2025</v>
      </c>
    </row>
    <row r="204">
      <c r="A204" s="5" t="inlineStr">
        <is>
          <t>140 West 12th Street, Unit 302</t>
        </is>
      </c>
      <c r="B204" s="5" t="inlineStr">
        <is>
          <t>302</t>
        </is>
      </c>
      <c r="C204" s="5" t="inlineStr">
        <is>
          <t>1006071483</t>
        </is>
      </c>
      <c r="D204" s="5" t="inlineStr">
        <is>
          <t>West Village</t>
        </is>
      </c>
      <c r="E204" s="5" t="inlineStr">
        <is>
          <t>2025-11-14</t>
        </is>
      </c>
      <c r="F204" s="5" t="inlineStr">
        <is>
          <t>2026-02-11</t>
        </is>
      </c>
      <c r="G204" s="5" t="inlineStr">
        <is>
          <t>Compass listing</t>
        </is>
      </c>
      <c r="H204" s="5" t="inlineStr">
        <is>
          <t>L:1952998716067080713</t>
        </is>
      </c>
      <c r="I204" s="14" t="inlineStr">
        <is>
          <t>listing record</t>
        </is>
      </c>
      <c r="J204" s="5" t="inlineStr">
        <is>
          <t>Unverified</t>
        </is>
      </c>
      <c r="K204" s="5" t="n"/>
      <c r="L204" s="6" t="n">
        <v>42500</v>
      </c>
      <c r="M204" s="6" t="n">
        <v>41500</v>
      </c>
      <c r="N204" s="15" t="inlineStr">
        <is>
          <t>YES</t>
        </is>
      </c>
      <c r="O204" s="6" t="n">
        <v>1760281</v>
      </c>
      <c r="P204" s="5" t="inlineStr">
        <is>
          <t>FMV</t>
        </is>
      </c>
      <c r="Q204" s="5" t="inlineStr">
        <is>
          <t>4.0%</t>
        </is>
      </c>
      <c r="R204" s="6">
        <f>ROUND(O204*IF(O204&gt;5000000,0.065,IF(O204&gt;3000000,0.0525,0.04)),0)</f>
        <v>70411.0</v>
      </c>
      <c r="S204" s="6">
        <f>R204/12</f>
        <v>5867.583333333333</v>
      </c>
      <c r="T204" s="6">
        <f>M204+S204</f>
        <v>47367.583333333336</v>
      </c>
      <c r="U204" s="10">
        <f>S204/M204</f>
        <v>0.1413875502008032</v>
      </c>
      <c r="V204" s="9">
        <f>R204/M204</f>
        <v>1.6966506024096386</v>
      </c>
      <c r="W204" s="5" t="n">
        <v>1</v>
      </c>
      <c r="X204" s="12" t="inlineStr">
        <is>
          <t>Price changed on rental date</t>
        </is>
      </c>
      <c r="Y204">
        <f>IF(F204="","",VALUE(LEFT(F204,4)))</f>
        <v>2026</v>
      </c>
    </row>
    <row r="205">
      <c r="A205" s="5" t="inlineStr">
        <is>
          <t>250 East 21st Street, Unit 10B</t>
        </is>
      </c>
      <c r="B205" s="5" t="inlineStr">
        <is>
          <t>10B</t>
        </is>
      </c>
      <c r="C205" s="5" t="inlineStr">
        <is>
          <t>1009011151</t>
        </is>
      </c>
      <c r="D205" s="5" t="inlineStr">
        <is>
          <t>Gramercy</t>
        </is>
      </c>
      <c r="E205" s="5" t="inlineStr">
        <is>
          <t>2025-03-17</t>
        </is>
      </c>
      <c r="F205" s="5" t="inlineStr">
        <is>
          <t>2025-03-17</t>
        </is>
      </c>
      <c r="G205" s="5" t="inlineStr">
        <is>
          <t>Listing syndication</t>
        </is>
      </c>
      <c r="H205" s="5" t="inlineStr">
        <is>
          <t>L:1789325555947659177</t>
        </is>
      </c>
      <c r="I205" s="14" t="inlineStr">
        <is>
          <t>listing record</t>
        </is>
      </c>
      <c r="J205" s="5" t="inlineStr">
        <is>
          <t>Unverified</t>
        </is>
      </c>
      <c r="K205" s="5" t="n"/>
      <c r="L205" s="6" t="n">
        <v>25000</v>
      </c>
      <c r="M205" s="6" t="n">
        <v>25000</v>
      </c>
      <c r="N205" s="5" t="inlineStr"/>
      <c r="O205" s="6" t="n">
        <v>1056963</v>
      </c>
      <c r="P205" s="5" t="inlineStr">
        <is>
          <t>FMV</t>
        </is>
      </c>
      <c r="Q205" s="5" t="inlineStr">
        <is>
          <t>4.0%</t>
        </is>
      </c>
      <c r="R205" s="6">
        <f>ROUND(O205*IF(O205&gt;5000000,0.065,IF(O205&gt;3000000,0.0525,0.04)),0)</f>
        <v>42279.0</v>
      </c>
      <c r="S205" s="6">
        <f>R205/12</f>
        <v>3523.25</v>
      </c>
      <c r="T205" s="6">
        <f>M205+S205</f>
        <v>28523.25</v>
      </c>
      <c r="U205" s="10">
        <f>S205/M205</f>
        <v>0.14093</v>
      </c>
      <c r="V205" s="9">
        <f>R205/M205</f>
        <v>1.69116</v>
      </c>
      <c r="W205" s="5" t="n">
        <v>5</v>
      </c>
      <c r="X205" s="12" t="inlineStr">
        <is>
          <t>Possible unsold sponsor unit (owner holds 5 units)</t>
        </is>
      </c>
      <c r="Y205">
        <f>IF(F205="","",VALUE(LEFT(F205,4)))</f>
        <v>2025</v>
      </c>
    </row>
    <row r="206">
      <c r="A206" s="5" t="inlineStr">
        <is>
          <t>35 Hudson Yards, Unit 6801</t>
        </is>
      </c>
      <c r="B206" s="5" t="inlineStr">
        <is>
          <t>6801</t>
        </is>
      </c>
      <c r="C206" s="5" t="inlineStr">
        <is>
          <t>1007021475</t>
        </is>
      </c>
      <c r="D206" s="5" t="inlineStr">
        <is>
          <t>Hudson Yards</t>
        </is>
      </c>
      <c r="E206" s="5" t="n"/>
      <c r="F206" s="5" t="inlineStr">
        <is>
          <t>2026-08-07</t>
        </is>
      </c>
      <c r="G206" s="5" t="inlineStr">
        <is>
          <t>Listing syndication</t>
        </is>
      </c>
      <c r="H206" s="5" t="inlineStr">
        <is>
          <t>L:2119185309777256321</t>
        </is>
      </c>
      <c r="I206" s="14" t="inlineStr">
        <is>
          <t>listing record</t>
        </is>
      </c>
      <c r="J206" s="5" t="inlineStr">
        <is>
          <t>Unverified</t>
        </is>
      </c>
      <c r="K206" s="5" t="n"/>
      <c r="L206" s="6" t="n">
        <v>33000</v>
      </c>
      <c r="M206" s="6" t="n">
        <v>33000</v>
      </c>
      <c r="N206" s="5" t="inlineStr"/>
      <c r="O206" s="6" t="n">
        <v>1393564</v>
      </c>
      <c r="P206" s="5" t="inlineStr">
        <is>
          <t>FMV</t>
        </is>
      </c>
      <c r="Q206" s="5" t="inlineStr">
        <is>
          <t>4.0%</t>
        </is>
      </c>
      <c r="R206" s="6">
        <f>ROUND(O206*IF(O206&gt;5000000,0.065,IF(O206&gt;3000000,0.0525,0.04)),0)</f>
        <v>55743.0</v>
      </c>
      <c r="S206" s="6">
        <f>R206/12</f>
        <v>4645.25</v>
      </c>
      <c r="T206" s="6">
        <f>M206+S206</f>
        <v>37645.25</v>
      </c>
      <c r="U206" s="10">
        <f>S206/M206</f>
        <v>0.1407651515151515</v>
      </c>
      <c r="V206" s="9">
        <f>R206/M206</f>
        <v>1.6891818181818181</v>
      </c>
      <c r="W206" s="5" t="n">
        <v>1</v>
      </c>
      <c r="X206" s="5" t="inlineStr"/>
      <c r="Y206">
        <f>IF(F206="","",VALUE(LEFT(F206,4)))</f>
        <v>2026</v>
      </c>
    </row>
    <row r="207">
      <c r="A207" s="5" t="inlineStr">
        <is>
          <t>114 Liberty Street, Unit 4</t>
        </is>
      </c>
      <c r="B207" s="5" t="inlineStr">
        <is>
          <t>4</t>
        </is>
      </c>
      <c r="C207" s="5" t="inlineStr">
        <is>
          <t>1000521105</t>
        </is>
      </c>
      <c r="D207" s="5" t="inlineStr">
        <is>
          <t>Financial District</t>
        </is>
      </c>
      <c r="E207" s="5" t="inlineStr">
        <is>
          <t>2026-05-13</t>
        </is>
      </c>
      <c r="F207" s="5" t="inlineStr">
        <is>
          <t>2026-07-12</t>
        </is>
      </c>
      <c r="G207" s="5" t="inlineStr">
        <is>
          <t>Compass listing</t>
        </is>
      </c>
      <c r="H207" s="5" t="inlineStr">
        <is>
          <t>L:2065509638742713689</t>
        </is>
      </c>
      <c r="I207" s="14" t="inlineStr">
        <is>
          <t>listing record</t>
        </is>
      </c>
      <c r="J207" s="5" t="inlineStr">
        <is>
          <t>Unverified</t>
        </is>
      </c>
      <c r="K207" s="5" t="n"/>
      <c r="L207" s="6" t="n">
        <v>25000</v>
      </c>
      <c r="M207" s="6" t="n">
        <v>27500</v>
      </c>
      <c r="N207" s="15" t="inlineStr">
        <is>
          <t>YES</t>
        </is>
      </c>
      <c r="O207" s="6" t="n">
        <v>1155276</v>
      </c>
      <c r="P207" s="5" t="inlineStr">
        <is>
          <t>FMV</t>
        </is>
      </c>
      <c r="Q207" s="5" t="inlineStr">
        <is>
          <t>4.0%</t>
        </is>
      </c>
      <c r="R207" s="6">
        <f>ROUND(O207*IF(O207&gt;5000000,0.065,IF(O207&gt;3000000,0.0525,0.04)),0)</f>
        <v>46211.0</v>
      </c>
      <c r="S207" s="6">
        <f>R207/12</f>
        <v>3850.9166666666665</v>
      </c>
      <c r="T207" s="6">
        <f>M207+S207</f>
        <v>31350.916666666668</v>
      </c>
      <c r="U207" s="10">
        <f>S207/M207</f>
        <v>0.14003333333333332</v>
      </c>
      <c r="V207" s="9">
        <f>R207/M207</f>
        <v>1.6804</v>
      </c>
      <c r="W207" s="5" t="n">
        <v>1</v>
      </c>
      <c r="X207" s="12" t="inlineStr">
        <is>
          <t>Reported rent above last ask ($25,000 to $27,500); Price changed on rental date</t>
        </is>
      </c>
      <c r="Y207">
        <f>IF(F207="","",VALUE(LEFT(F207,4)))</f>
        <v>2026</v>
      </c>
    </row>
    <row r="208">
      <c r="A208" s="5" t="inlineStr">
        <is>
          <t>252 East 57th Street, Unit 54A</t>
        </is>
      </c>
      <c r="B208" s="5" t="inlineStr">
        <is>
          <t>54A</t>
        </is>
      </c>
      <c r="C208" s="5" t="inlineStr">
        <is>
          <t>1013301170</t>
        </is>
      </c>
      <c r="D208" s="5" t="inlineStr">
        <is>
          <t>Midtown East</t>
        </is>
      </c>
      <c r="E208" s="5" t="n"/>
      <c r="F208" s="5" t="inlineStr">
        <is>
          <t>2026-07-22</t>
        </is>
      </c>
      <c r="G208" s="5" t="inlineStr">
        <is>
          <t>Listing syndication</t>
        </is>
      </c>
      <c r="H208" s="5" t="inlineStr">
        <is>
          <t>L:2021869216444219825</t>
        </is>
      </c>
      <c r="I208" s="14" t="inlineStr">
        <is>
          <t>listing record</t>
        </is>
      </c>
      <c r="J208" s="5" t="inlineStr">
        <is>
          <t>Unverified</t>
        </is>
      </c>
      <c r="K208" s="5" t="inlineStr">
        <is>
          <t>YES</t>
        </is>
      </c>
      <c r="L208" s="6" t="n">
        <v>34995</v>
      </c>
      <c r="M208" s="6" t="n">
        <v>30500</v>
      </c>
      <c r="N208" s="15" t="inlineStr">
        <is>
          <t>YES</t>
        </is>
      </c>
      <c r="O208" s="6" t="n">
        <v>1278297</v>
      </c>
      <c r="P208" s="5" t="inlineStr">
        <is>
          <t>FMV</t>
        </is>
      </c>
      <c r="Q208" s="5" t="inlineStr">
        <is>
          <t>4.0%</t>
        </is>
      </c>
      <c r="R208" s="6">
        <f>ROUND(O208*IF(O208&gt;5000000,0.065,IF(O208&gt;3000000,0.0525,0.04)),0)</f>
        <v>51132.0</v>
      </c>
      <c r="S208" s="6">
        <f>R208/12</f>
        <v>4261.0</v>
      </c>
      <c r="T208" s="6">
        <f>M208+S208</f>
        <v>34761.0</v>
      </c>
      <c r="U208" s="10">
        <f>S208/M208</f>
        <v>0.1397049180327869</v>
      </c>
      <c r="V208" s="9">
        <f>R208/M208</f>
        <v>1.6764590163934425</v>
      </c>
      <c r="W208" s="5" t="n">
        <v>1</v>
      </c>
      <c r="X208" s="12" t="inlineStr">
        <is>
          <t>Price changed on rental date; Relisted 15-90 days after reported lease</t>
        </is>
      </c>
      <c r="Y208">
        <f>IF(F208="","",VALUE(LEFT(F208,4)))</f>
        <v>2026</v>
      </c>
    </row>
    <row r="209">
      <c r="A209" s="5" t="inlineStr">
        <is>
          <t>30 Park Place, Unit 58A</t>
        </is>
      </c>
      <c r="B209" s="5" t="inlineStr">
        <is>
          <t>58A</t>
        </is>
      </c>
      <c r="C209" s="5" t="inlineStr">
        <is>
          <t>1001231193</t>
        </is>
      </c>
      <c r="D209" s="5" t="inlineStr">
        <is>
          <t>TriBeCa</t>
        </is>
      </c>
      <c r="E209" s="5" t="inlineStr">
        <is>
          <t>2025-12-03</t>
        </is>
      </c>
      <c r="F209" s="5" t="inlineStr">
        <is>
          <t>2025-12-10</t>
        </is>
      </c>
      <c r="G209" s="5" t="inlineStr">
        <is>
          <t>Listing syndication</t>
        </is>
      </c>
      <c r="H209" s="5" t="inlineStr">
        <is>
          <t>L:1979264085516154697</t>
        </is>
      </c>
      <c r="I209" s="14" t="inlineStr">
        <is>
          <t>listing record</t>
        </is>
      </c>
      <c r="J209" s="5" t="inlineStr">
        <is>
          <t>Unverified</t>
        </is>
      </c>
      <c r="K209" s="5" t="n"/>
      <c r="L209" s="6" t="n">
        <v>34950</v>
      </c>
      <c r="M209" s="6" t="n">
        <v>34000</v>
      </c>
      <c r="N209" s="15" t="inlineStr">
        <is>
          <t>YES</t>
        </is>
      </c>
      <c r="O209" s="6" t="n">
        <v>1430452</v>
      </c>
      <c r="P209" s="5" t="inlineStr">
        <is>
          <t>FMV</t>
        </is>
      </c>
      <c r="Q209" s="5" t="inlineStr">
        <is>
          <t>4.0%</t>
        </is>
      </c>
      <c r="R209" s="6">
        <f>ROUND(O209*IF(O209&gt;5000000,0.065,IF(O209&gt;3000000,0.0525,0.04)),0)</f>
        <v>57218.0</v>
      </c>
      <c r="S209" s="6">
        <f>R209/12</f>
        <v>4768.166666666667</v>
      </c>
      <c r="T209" s="6">
        <f>M209+S209</f>
        <v>38768.166666666664</v>
      </c>
      <c r="U209" s="10">
        <f>S209/M209</f>
        <v>0.14024019607843138</v>
      </c>
      <c r="V209" s="9">
        <f>R209/M209</f>
        <v>1.6828823529411765</v>
      </c>
      <c r="W209" s="5" t="n">
        <v>1</v>
      </c>
      <c r="X209" s="12" t="inlineStr">
        <is>
          <t>Price changed on rental date</t>
        </is>
      </c>
      <c r="Y209">
        <f>IF(F209="","",VALUE(LEFT(F209,4)))</f>
        <v>2025</v>
      </c>
    </row>
    <row r="210">
      <c r="A210" s="5" t="inlineStr">
        <is>
          <t>500 West 21st Street, Unit 6A</t>
        </is>
      </c>
      <c r="B210" s="5" t="inlineStr">
        <is>
          <t>6A</t>
        </is>
      </c>
      <c r="C210" s="5" t="inlineStr">
        <is>
          <t>1006921124</t>
        </is>
      </c>
      <c r="D210" s="5" t="inlineStr">
        <is>
          <t>Chelsea</t>
        </is>
      </c>
      <c r="E210" s="5" t="inlineStr">
        <is>
          <t>2026-04-08</t>
        </is>
      </c>
      <c r="F210" s="5" t="inlineStr">
        <is>
          <t>2026-05-07</t>
        </is>
      </c>
      <c r="G210" s="5" t="inlineStr">
        <is>
          <t>Listing syndication</t>
        </is>
      </c>
      <c r="H210" s="5" t="inlineStr">
        <is>
          <t>L:2062560902378587353</t>
        </is>
      </c>
      <c r="I210" s="14" t="inlineStr">
        <is>
          <t>listing record</t>
        </is>
      </c>
      <c r="J210" s="5" t="inlineStr">
        <is>
          <t>Unverified</t>
        </is>
      </c>
      <c r="K210" s="5" t="n"/>
      <c r="L210" s="6" t="n">
        <v>30000</v>
      </c>
      <c r="M210" s="6" t="n">
        <v>28500</v>
      </c>
      <c r="N210" s="15" t="inlineStr">
        <is>
          <t>YES</t>
        </is>
      </c>
      <c r="O210" s="6" t="n">
        <v>1175780</v>
      </c>
      <c r="P210" s="5" t="inlineStr">
        <is>
          <t>FMV</t>
        </is>
      </c>
      <c r="Q210" s="5" t="inlineStr">
        <is>
          <t>4.0%</t>
        </is>
      </c>
      <c r="R210" s="6">
        <f>ROUND(O210*IF(O210&gt;5000000,0.065,IF(O210&gt;3000000,0.0525,0.04)),0)</f>
        <v>47031.0</v>
      </c>
      <c r="S210" s="6">
        <f>R210/12</f>
        <v>3919.25</v>
      </c>
      <c r="T210" s="6">
        <f>M210+S210</f>
        <v>32419.25</v>
      </c>
      <c r="U210" s="10">
        <f>S210/M210</f>
        <v>0.13751754385964912</v>
      </c>
      <c r="V210" s="9">
        <f>R210/M210</f>
        <v>1.6502105263157896</v>
      </c>
      <c r="W210" s="5" t="n">
        <v>1</v>
      </c>
      <c r="X210" s="12" t="inlineStr">
        <is>
          <t>Price changed on rental date</t>
        </is>
      </c>
      <c r="Y210">
        <f>IF(F210="","",VALUE(LEFT(F210,4)))</f>
        <v>2026</v>
      </c>
    </row>
    <row r="211">
      <c r="A211" s="5" t="inlineStr">
        <is>
          <t>1212 5th Avenue, Unit 15N</t>
        </is>
      </c>
      <c r="B211" s="5" t="inlineStr">
        <is>
          <t>15N</t>
        </is>
      </c>
      <c r="C211" s="5" t="inlineStr">
        <is>
          <t>1016071151</t>
        </is>
      </c>
      <c r="D211" s="5" t="inlineStr">
        <is>
          <t>Upper East Side</t>
        </is>
      </c>
      <c r="E211" s="5" t="inlineStr">
        <is>
          <t>2025-09-06</t>
        </is>
      </c>
      <c r="F211" s="5" t="inlineStr">
        <is>
          <t>2025-09-10</t>
        </is>
      </c>
      <c r="G211" s="5" t="inlineStr">
        <is>
          <t>Listing syndication</t>
        </is>
      </c>
      <c r="H211" s="5" t="inlineStr">
        <is>
          <t>L:1834124002531253569</t>
        </is>
      </c>
      <c r="I211" s="14" t="inlineStr">
        <is>
          <t>listing record</t>
        </is>
      </c>
      <c r="J211" s="5" t="inlineStr">
        <is>
          <t>Unverified</t>
        </is>
      </c>
      <c r="K211" s="5" t="n"/>
      <c r="L211" s="6" t="n">
        <v>43000</v>
      </c>
      <c r="M211" s="6" t="n">
        <v>38000</v>
      </c>
      <c r="N211" s="15" t="inlineStr">
        <is>
          <t>YES</t>
        </is>
      </c>
      <c r="O211" s="6" t="n">
        <v>1568056</v>
      </c>
      <c r="P211" s="5" t="inlineStr">
        <is>
          <t>FMV</t>
        </is>
      </c>
      <c r="Q211" s="5" t="inlineStr">
        <is>
          <t>4.0%</t>
        </is>
      </c>
      <c r="R211" s="6">
        <f>ROUND(O211*IF(O211&gt;5000000,0.065,IF(O211&gt;3000000,0.0525,0.04)),0)</f>
        <v>62722.0</v>
      </c>
      <c r="S211" s="6">
        <f>R211/12</f>
        <v>5226.833333333333</v>
      </c>
      <c r="T211" s="6">
        <f>M211+S211</f>
        <v>43226.833333333336</v>
      </c>
      <c r="U211" s="10">
        <f>S211/M211</f>
        <v>0.1375482456140351</v>
      </c>
      <c r="V211" s="9">
        <f>R211/M211</f>
        <v>1.6505789473684211</v>
      </c>
      <c r="W211" s="5" t="n">
        <v>1</v>
      </c>
      <c r="X211" s="12" t="inlineStr">
        <is>
          <t>Price changed on rental date</t>
        </is>
      </c>
      <c r="Y211">
        <f>IF(F211="","",VALUE(LEFT(F211,4)))</f>
        <v>2025</v>
      </c>
    </row>
    <row r="212">
      <c r="A212" s="5" t="inlineStr">
        <is>
          <t>111 West 57th Street, Unit 14N</t>
        </is>
      </c>
      <c r="B212" s="5" t="inlineStr">
        <is>
          <t>14N</t>
        </is>
      </c>
      <c r="C212" s="5" t="inlineStr">
        <is>
          <t>1010101810</t>
        </is>
      </c>
      <c r="D212" s="5" t="inlineStr">
        <is>
          <t>Midtown Central</t>
        </is>
      </c>
      <c r="E212" s="5" t="n"/>
      <c r="F212" s="5" t="inlineStr">
        <is>
          <t>2026-08-13</t>
        </is>
      </c>
      <c r="G212" s="5" t="inlineStr">
        <is>
          <t>Listing syndication</t>
        </is>
      </c>
      <c r="H212" s="5" t="inlineStr">
        <is>
          <t>L:2158953920410070257</t>
        </is>
      </c>
      <c r="I212" s="14" t="inlineStr">
        <is>
          <t>listing record</t>
        </is>
      </c>
      <c r="J212" s="5" t="inlineStr">
        <is>
          <t>Unverified</t>
        </is>
      </c>
      <c r="K212" s="5" t="n"/>
      <c r="L212" s="6" t="n">
        <v>75000</v>
      </c>
      <c r="M212" s="6" t="n">
        <v>68000</v>
      </c>
      <c r="N212" s="15" t="inlineStr">
        <is>
          <t>YES</t>
        </is>
      </c>
      <c r="O212" s="6" t="n">
        <v>2796931</v>
      </c>
      <c r="P212" s="5" t="inlineStr">
        <is>
          <t>FMV</t>
        </is>
      </c>
      <c r="Q212" s="5" t="inlineStr">
        <is>
          <t>4.0%</t>
        </is>
      </c>
      <c r="R212" s="6">
        <f>ROUND(O212*IF(O212&gt;5000000,0.065,IF(O212&gt;3000000,0.0525,0.04)),0)</f>
        <v>111877.0</v>
      </c>
      <c r="S212" s="6">
        <f>R212/12</f>
        <v>9323.083333333334</v>
      </c>
      <c r="T212" s="6">
        <f>M212+S212</f>
        <v>77323.08333333333</v>
      </c>
      <c r="U212" s="10">
        <f>S212/M212</f>
        <v>0.13710416666666667</v>
      </c>
      <c r="V212" s="9">
        <f>R212/M212</f>
        <v>1.64525</v>
      </c>
      <c r="W212" s="5" t="n">
        <v>1</v>
      </c>
      <c r="X212" s="12" t="inlineStr">
        <is>
          <t>Price changed on rental date</t>
        </is>
      </c>
      <c r="Y212">
        <f>IF(F212="","",VALUE(LEFT(F212,4)))</f>
        <v>2026</v>
      </c>
    </row>
    <row r="213">
      <c r="A213" s="5" t="inlineStr">
        <is>
          <t>565 Broome Street, Unit S16B</t>
        </is>
      </c>
      <c r="B213" s="5" t="inlineStr">
        <is>
          <t>S16B</t>
        </is>
      </c>
      <c r="C213" s="5" t="inlineStr">
        <is>
          <t>1004771192</t>
        </is>
      </c>
      <c r="D213" s="5" t="inlineStr">
        <is>
          <t>SoHo</t>
        </is>
      </c>
      <c r="E213" s="5" t="inlineStr">
        <is>
          <t>2026-01-13</t>
        </is>
      </c>
      <c r="F213" s="5" t="inlineStr">
        <is>
          <t>2026-01-26</t>
        </is>
      </c>
      <c r="G213" s="5" t="inlineStr">
        <is>
          <t>Listing syndication</t>
        </is>
      </c>
      <c r="H213" s="5" t="inlineStr">
        <is>
          <t>L:1973458442115882337</t>
        </is>
      </c>
      <c r="I213" s="14" t="inlineStr">
        <is>
          <t>listing record</t>
        </is>
      </c>
      <c r="J213" s="5" t="inlineStr">
        <is>
          <t>Unverified</t>
        </is>
      </c>
      <c r="K213" s="5" t="n"/>
      <c r="L213" s="6" t="n">
        <v>55000</v>
      </c>
      <c r="M213" s="6" t="n">
        <v>55000</v>
      </c>
      <c r="N213" s="5" t="inlineStr"/>
      <c r="O213" s="6" t="n">
        <v>2243387</v>
      </c>
      <c r="P213" s="5" t="inlineStr">
        <is>
          <t>FMV</t>
        </is>
      </c>
      <c r="Q213" s="5" t="inlineStr">
        <is>
          <t>4.0%</t>
        </is>
      </c>
      <c r="R213" s="6">
        <f>ROUND(O213*IF(O213&gt;5000000,0.065,IF(O213&gt;3000000,0.0525,0.04)),0)</f>
        <v>89735.0</v>
      </c>
      <c r="S213" s="6">
        <f>R213/12</f>
        <v>7477.916666666667</v>
      </c>
      <c r="T213" s="6">
        <f>M213+S213</f>
        <v>62477.916666666664</v>
      </c>
      <c r="U213" s="10">
        <f>S213/M213</f>
        <v>0.13596212121212123</v>
      </c>
      <c r="V213" s="9">
        <f>R213/M213</f>
        <v>1.6315454545454546</v>
      </c>
      <c r="W213" s="5" t="n">
        <v>1</v>
      </c>
      <c r="X213" s="5" t="inlineStr"/>
      <c r="Y213">
        <f>IF(F213="","",VALUE(LEFT(F213,4)))</f>
        <v>2026</v>
      </c>
    </row>
    <row r="214">
      <c r="A214" s="5" t="inlineStr">
        <is>
          <t>1 West End Avenue, Unit 28E</t>
        </is>
      </c>
      <c r="B214" s="5" t="inlineStr">
        <is>
          <t>28E</t>
        </is>
      </c>
      <c r="C214" s="5" t="inlineStr">
        <is>
          <t>1011714656</t>
        </is>
      </c>
      <c r="D214" s="5" t="inlineStr">
        <is>
          <t>Upper West Side</t>
        </is>
      </c>
      <c r="E214" s="5" t="n"/>
      <c r="F214" s="5" t="inlineStr">
        <is>
          <t>2025-07-15</t>
        </is>
      </c>
      <c r="G214" s="5" t="inlineStr">
        <is>
          <t>Listing syndication</t>
        </is>
      </c>
      <c r="H214" s="5" t="inlineStr">
        <is>
          <t>L:1845759575206236865</t>
        </is>
      </c>
      <c r="I214" s="14" t="inlineStr">
        <is>
          <t>listing record</t>
        </is>
      </c>
      <c r="J214" s="5" t="inlineStr">
        <is>
          <t>Unverified</t>
        </is>
      </c>
      <c r="K214" s="5" t="n"/>
      <c r="L214" s="6" t="n">
        <v>25000</v>
      </c>
      <c r="M214" s="6" t="n">
        <v>25000</v>
      </c>
      <c r="N214" s="5" t="inlineStr"/>
      <c r="O214" s="6" t="n">
        <v>1002740</v>
      </c>
      <c r="P214" s="5" t="inlineStr">
        <is>
          <t>FMV</t>
        </is>
      </c>
      <c r="Q214" s="5" t="inlineStr">
        <is>
          <t>4.0%</t>
        </is>
      </c>
      <c r="R214" s="6">
        <f>ROUND(O214*IF(O214&gt;5000000,0.065,IF(O214&gt;3000000,0.0525,0.04)),0)</f>
        <v>40110.0</v>
      </c>
      <c r="S214" s="6">
        <f>R214/12</f>
        <v>3342.5</v>
      </c>
      <c r="T214" s="6">
        <f>M214+S214</f>
        <v>28342.5</v>
      </c>
      <c r="U214" s="10">
        <f>S214/M214</f>
        <v>0.1337</v>
      </c>
      <c r="V214" s="9">
        <f>R214/M214</f>
        <v>1.6044</v>
      </c>
      <c r="W214" s="5" t="n">
        <v>1</v>
      </c>
      <c r="X214" s="5" t="inlineStr"/>
      <c r="Y214">
        <f>IF(F214="","",VALUE(LEFT(F214,4)))</f>
        <v>2025</v>
      </c>
    </row>
    <row r="215">
      <c r="A215" s="5" t="inlineStr">
        <is>
          <t>215 East 19th Street, Unit 8E</t>
        </is>
      </c>
      <c r="B215" s="5" t="inlineStr">
        <is>
          <t>8E</t>
        </is>
      </c>
      <c r="C215" s="5" t="inlineStr">
        <is>
          <t>1009001070</t>
        </is>
      </c>
      <c r="D215" s="5" t="inlineStr">
        <is>
          <t>Gramercy</t>
        </is>
      </c>
      <c r="E215" s="5" t="inlineStr">
        <is>
          <t>2026-08-19</t>
        </is>
      </c>
      <c r="F215" s="5" t="inlineStr">
        <is>
          <t>2026-09-14</t>
        </is>
      </c>
      <c r="G215" s="5" t="inlineStr">
        <is>
          <t>Listing syndication</t>
        </is>
      </c>
      <c r="H215" s="5" t="inlineStr">
        <is>
          <t>L:2130601783676261393</t>
        </is>
      </c>
      <c r="I215" s="14" t="inlineStr">
        <is>
          <t>listing record</t>
        </is>
      </c>
      <c r="J215" s="5" t="inlineStr">
        <is>
          <t>Unverified</t>
        </is>
      </c>
      <c r="K215" s="5" t="n"/>
      <c r="L215" s="6" t="n">
        <v>29995</v>
      </c>
      <c r="M215" s="6" t="n">
        <v>25500</v>
      </c>
      <c r="N215" s="15" t="inlineStr">
        <is>
          <t>YES</t>
        </is>
      </c>
      <c r="O215" s="6" t="n">
        <v>1011311</v>
      </c>
      <c r="P215" s="5" t="inlineStr">
        <is>
          <t>FMV</t>
        </is>
      </c>
      <c r="Q215" s="5" t="inlineStr">
        <is>
          <t>4.0%</t>
        </is>
      </c>
      <c r="R215" s="6">
        <f>ROUND(O215*IF(O215&gt;5000000,0.065,IF(O215&gt;3000000,0.0525,0.04)),0)</f>
        <v>40452.0</v>
      </c>
      <c r="S215" s="6">
        <f>R215/12</f>
        <v>3371.0</v>
      </c>
      <c r="T215" s="6">
        <f>M215+S215</f>
        <v>28871.0</v>
      </c>
      <c r="U215" s="10">
        <f>S215/M215</f>
        <v>0.13219607843137254</v>
      </c>
      <c r="V215" s="9">
        <f>R215/M215</f>
        <v>1.5863529411764705</v>
      </c>
      <c r="W215" s="5" t="n">
        <v>1</v>
      </c>
      <c r="X215" s="12" t="inlineStr">
        <is>
          <t>Price changed on rental date</t>
        </is>
      </c>
      <c r="Y215">
        <f>IF(F215="","",VALUE(LEFT(F215,4)))</f>
        <v>2026</v>
      </c>
    </row>
    <row r="216">
      <c r="A216" s="5" t="inlineStr">
        <is>
          <t>160 West 12th Street, Unit 82</t>
        </is>
      </c>
      <c r="B216" s="5" t="inlineStr">
        <is>
          <t>82</t>
        </is>
      </c>
      <c r="C216" s="5" t="inlineStr">
        <is>
          <t>1006071438</t>
        </is>
      </c>
      <c r="D216" s="5" t="inlineStr">
        <is>
          <t>West Village</t>
        </is>
      </c>
      <c r="E216" s="5" t="inlineStr">
        <is>
          <t>2026-04-21</t>
        </is>
      </c>
      <c r="F216" s="5" t="inlineStr">
        <is>
          <t>2026-04-15</t>
        </is>
      </c>
      <c r="G216" s="5" t="inlineStr">
        <is>
          <t>Listing syndication</t>
        </is>
      </c>
      <c r="H216" s="5" t="inlineStr">
        <is>
          <t>L:2088550831295909961</t>
        </is>
      </c>
      <c r="I216" s="14" t="inlineStr">
        <is>
          <t>listing record</t>
        </is>
      </c>
      <c r="J216" s="5" t="inlineStr">
        <is>
          <t>Unverified</t>
        </is>
      </c>
      <c r="K216" s="5" t="inlineStr">
        <is>
          <t>YES</t>
        </is>
      </c>
      <c r="L216" s="6" t="n">
        <v>30000</v>
      </c>
      <c r="M216" s="6" t="n">
        <v>30000</v>
      </c>
      <c r="N216" s="5" t="inlineStr"/>
      <c r="O216" s="6" t="n">
        <v>1194015</v>
      </c>
      <c r="P216" s="5" t="inlineStr">
        <is>
          <t>FMV</t>
        </is>
      </c>
      <c r="Q216" s="5" t="inlineStr">
        <is>
          <t>4.0%</t>
        </is>
      </c>
      <c r="R216" s="6">
        <f>ROUND(O216*IF(O216&gt;5000000,0.065,IF(O216&gt;3000000,0.0525,0.04)),0)</f>
        <v>47761.0</v>
      </c>
      <c r="S216" s="6">
        <f>R216/12</f>
        <v>3980.0833333333335</v>
      </c>
      <c r="T216" s="6">
        <f>M216+S216</f>
        <v>33980.083333333336</v>
      </c>
      <c r="U216" s="10">
        <f>S216/M216</f>
        <v>0.13266944444444445</v>
      </c>
      <c r="V216" s="9">
        <f>R216/M216</f>
        <v>1.5920333333333334</v>
      </c>
      <c r="W216" s="5" t="n">
        <v>1</v>
      </c>
      <c r="X216" s="12" t="inlineStr">
        <is>
          <t>Relisted 15-90 days after reported lease</t>
        </is>
      </c>
      <c r="Y216">
        <f>IF(F216="","",VALUE(LEFT(F216,4)))</f>
        <v>2026</v>
      </c>
    </row>
    <row r="217">
      <c r="A217" s="5" t="inlineStr">
        <is>
          <t>200 11th Avenue, Unit 7S</t>
        </is>
      </c>
      <c r="B217" s="5" t="inlineStr">
        <is>
          <t>7S</t>
        </is>
      </c>
      <c r="C217" s="5" t="inlineStr">
        <is>
          <t>1006951807</t>
        </is>
      </c>
      <c r="D217" s="5" t="inlineStr">
        <is>
          <t>Chelsea</t>
        </is>
      </c>
      <c r="E217" s="5" t="n"/>
      <c r="F217" s="5" t="inlineStr">
        <is>
          <t>2025-06-18</t>
        </is>
      </c>
      <c r="G217" s="5" t="inlineStr">
        <is>
          <t>Listing syndication</t>
        </is>
      </c>
      <c r="H217" s="5" t="inlineStr">
        <is>
          <t>L:1815252485909995185</t>
        </is>
      </c>
      <c r="I217" s="14" t="inlineStr">
        <is>
          <t>listing record</t>
        </is>
      </c>
      <c r="J217" s="5" t="inlineStr">
        <is>
          <t>Unverified</t>
        </is>
      </c>
      <c r="K217" s="5" t="n"/>
      <c r="L217" s="6" t="n">
        <v>35000</v>
      </c>
      <c r="M217" s="6" t="n">
        <v>34938</v>
      </c>
      <c r="N217" s="15" t="inlineStr">
        <is>
          <t>YES</t>
        </is>
      </c>
      <c r="O217" s="6" t="n">
        <v>1383439</v>
      </c>
      <c r="P217" s="5" t="inlineStr">
        <is>
          <t>FMV</t>
        </is>
      </c>
      <c r="Q217" s="5" t="inlineStr">
        <is>
          <t>4.0%</t>
        </is>
      </c>
      <c r="R217" s="6">
        <f>ROUND(O217*IF(O217&gt;5000000,0.065,IF(O217&gt;3000000,0.0525,0.04)),0)</f>
        <v>55338.0</v>
      </c>
      <c r="S217" s="6">
        <f>R217/12</f>
        <v>4611.5</v>
      </c>
      <c r="T217" s="6">
        <f>M217+S217</f>
        <v>39549.5</v>
      </c>
      <c r="U217" s="10">
        <f>S217/M217</f>
        <v>0.13199095540672048</v>
      </c>
      <c r="V217" s="9">
        <f>R217/M217</f>
        <v>1.5838914648806457</v>
      </c>
      <c r="W217" s="5" t="n">
        <v>1</v>
      </c>
      <c r="X217" s="12" t="inlineStr">
        <is>
          <t>Price changed on rental date</t>
        </is>
      </c>
      <c r="Y217">
        <f>IF(F217="","",VALUE(LEFT(F217,4)))</f>
        <v>2025</v>
      </c>
    </row>
    <row r="218">
      <c r="A218" s="5" t="inlineStr">
        <is>
          <t>25 Park Row, Unit 34B</t>
        </is>
      </c>
      <c r="B218" s="5" t="inlineStr">
        <is>
          <t>34B</t>
        </is>
      </c>
      <c r="C218" s="5" t="inlineStr">
        <is>
          <t>1000901395</t>
        </is>
      </c>
      <c r="D218" s="5" t="inlineStr">
        <is>
          <t>Financial District</t>
        </is>
      </c>
      <c r="E218" s="5" t="inlineStr">
        <is>
          <t>2026-06-17</t>
        </is>
      </c>
      <c r="F218" s="5" t="inlineStr">
        <is>
          <t>2026-06-30</t>
        </is>
      </c>
      <c r="G218" s="5" t="inlineStr">
        <is>
          <t>Listing syndication</t>
        </is>
      </c>
      <c r="H218" s="5" t="inlineStr">
        <is>
          <t>L:2124160090104298945</t>
        </is>
      </c>
      <c r="I218" s="14" t="inlineStr">
        <is>
          <t>listing record</t>
        </is>
      </c>
      <c r="J218" s="5" t="inlineStr">
        <is>
          <t>Unverified</t>
        </is>
      </c>
      <c r="K218" s="5" t="n"/>
      <c r="L218" s="6" t="n">
        <v>29500</v>
      </c>
      <c r="M218" s="6" t="n">
        <v>29500</v>
      </c>
      <c r="N218" s="5" t="inlineStr"/>
      <c r="O218" s="6" t="n">
        <v>1159252</v>
      </c>
      <c r="P218" s="5" t="inlineStr">
        <is>
          <t>FMV</t>
        </is>
      </c>
      <c r="Q218" s="5" t="inlineStr">
        <is>
          <t>4.0%</t>
        </is>
      </c>
      <c r="R218" s="6">
        <f>ROUND(O218*IF(O218&gt;5000000,0.065,IF(O218&gt;3000000,0.0525,0.04)),0)</f>
        <v>46370.0</v>
      </c>
      <c r="S218" s="6">
        <f>R218/12</f>
        <v>3864.1666666666665</v>
      </c>
      <c r="T218" s="6">
        <f>M218+S218</f>
        <v>33364.166666666664</v>
      </c>
      <c r="U218" s="10">
        <f>S218/M218</f>
        <v>0.13098870056497175</v>
      </c>
      <c r="V218" s="9">
        <f>R218/M218</f>
        <v>1.571864406779661</v>
      </c>
      <c r="W218" s="5" t="n">
        <v>1</v>
      </c>
      <c r="X218" s="5" t="inlineStr"/>
      <c r="Y218">
        <f>IF(F218="","",VALUE(LEFT(F218,4)))</f>
        <v>2026</v>
      </c>
    </row>
    <row r="219">
      <c r="A219" s="5" t="inlineStr">
        <is>
          <t>79 Laight Street, Unit 3F</t>
        </is>
      </c>
      <c r="B219" s="5" t="inlineStr">
        <is>
          <t>3F</t>
        </is>
      </c>
      <c r="C219" s="5" t="inlineStr">
        <is>
          <t>1002171017</t>
        </is>
      </c>
      <c r="D219" s="5" t="inlineStr">
        <is>
          <t>TriBeCa</t>
        </is>
      </c>
      <c r="E219" s="5" t="inlineStr">
        <is>
          <t>2025-02-14</t>
        </is>
      </c>
      <c r="F219" s="5" t="inlineStr">
        <is>
          <t>2025-03-07</t>
        </is>
      </c>
      <c r="G219" s="5" t="inlineStr">
        <is>
          <t>Listing syndication</t>
        </is>
      </c>
      <c r="H219" s="5" t="inlineStr">
        <is>
          <t>L:1732874501912048961</t>
        </is>
      </c>
      <c r="I219" s="14" t="inlineStr">
        <is>
          <t>listing record</t>
        </is>
      </c>
      <c r="J219" s="5" t="inlineStr">
        <is>
          <t>Unverified</t>
        </is>
      </c>
      <c r="K219" s="5" t="n"/>
      <c r="L219" s="6" t="n">
        <v>29000</v>
      </c>
      <c r="M219" s="6" t="n">
        <v>28000</v>
      </c>
      <c r="N219" s="15" t="inlineStr">
        <is>
          <t>YES</t>
        </is>
      </c>
      <c r="O219" s="6" t="n">
        <v>1100760</v>
      </c>
      <c r="P219" s="5" t="inlineStr">
        <is>
          <t>FMV</t>
        </is>
      </c>
      <c r="Q219" s="5" t="inlineStr">
        <is>
          <t>4.0%</t>
        </is>
      </c>
      <c r="R219" s="6">
        <f>ROUND(O219*IF(O219&gt;5000000,0.065,IF(O219&gt;3000000,0.0525,0.04)),0)</f>
        <v>44030.0</v>
      </c>
      <c r="S219" s="6">
        <f>R219/12</f>
        <v>3669.1666666666665</v>
      </c>
      <c r="T219" s="6">
        <f>M219+S219</f>
        <v>31669.166666666668</v>
      </c>
      <c r="U219" s="10">
        <f>S219/M219</f>
        <v>0.13104166666666667</v>
      </c>
      <c r="V219" s="9">
        <f>R219/M219</f>
        <v>1.5725</v>
      </c>
      <c r="W219" s="5" t="n">
        <v>1</v>
      </c>
      <c r="X219" s="12" t="inlineStr">
        <is>
          <t>Price changed on rental date</t>
        </is>
      </c>
      <c r="Y219">
        <f>IF(F219="","",VALUE(LEFT(F219,4)))</f>
        <v>2025</v>
      </c>
    </row>
    <row r="220">
      <c r="A220" s="5" t="inlineStr">
        <is>
          <t>30 Park Place, Unit 68B</t>
        </is>
      </c>
      <c r="B220" s="5" t="inlineStr">
        <is>
          <t>68B</t>
        </is>
      </c>
      <c r="C220" s="5" t="inlineStr">
        <is>
          <t>1001231230</t>
        </is>
      </c>
      <c r="D220" s="5" t="inlineStr">
        <is>
          <t>TriBeCa</t>
        </is>
      </c>
      <c r="E220" s="5" t="inlineStr">
        <is>
          <t>2026-08-08</t>
        </is>
      </c>
      <c r="F220" s="5" t="inlineStr">
        <is>
          <t>2026-08-24</t>
        </is>
      </c>
      <c r="G220" s="5" t="inlineStr">
        <is>
          <t>Compass listing</t>
        </is>
      </c>
      <c r="H220" s="5" t="inlineStr">
        <is>
          <t>L:2119835285674534809</t>
        </is>
      </c>
      <c r="I220" s="14" t="inlineStr">
        <is>
          <t>listing record</t>
        </is>
      </c>
      <c r="J220" s="5" t="inlineStr">
        <is>
          <t>Unverified</t>
        </is>
      </c>
      <c r="K220" s="5" t="n"/>
      <c r="L220" s="6" t="n">
        <v>38000</v>
      </c>
      <c r="M220" s="6" t="n">
        <v>34000</v>
      </c>
      <c r="N220" s="15" t="inlineStr">
        <is>
          <t>YES</t>
        </is>
      </c>
      <c r="O220" s="6" t="n">
        <v>1331683</v>
      </c>
      <c r="P220" s="5" t="inlineStr">
        <is>
          <t>FMV</t>
        </is>
      </c>
      <c r="Q220" s="5" t="inlineStr">
        <is>
          <t>4.0%</t>
        </is>
      </c>
      <c r="R220" s="6">
        <f>ROUND(O220*IF(O220&gt;5000000,0.065,IF(O220&gt;3000000,0.0525,0.04)),0)</f>
        <v>53267.0</v>
      </c>
      <c r="S220" s="6">
        <f>R220/12</f>
        <v>4438.916666666667</v>
      </c>
      <c r="T220" s="6">
        <f>M220+S220</f>
        <v>38438.916666666664</v>
      </c>
      <c r="U220" s="10">
        <f>S220/M220</f>
        <v>0.1305563725490196</v>
      </c>
      <c r="V220" s="9">
        <f>R220/M220</f>
        <v>1.5666764705882352</v>
      </c>
      <c r="W220" s="5" t="n">
        <v>1</v>
      </c>
      <c r="X220" s="12" t="inlineStr">
        <is>
          <t>Price changed on rental date</t>
        </is>
      </c>
      <c r="Y220">
        <f>IF(F220="","",VALUE(LEFT(F220,4)))</f>
        <v>2026</v>
      </c>
    </row>
    <row r="221">
      <c r="A221" s="5" t="inlineStr">
        <is>
          <t>30 Park Place, Unit 59A</t>
        </is>
      </c>
      <c r="B221" s="5" t="inlineStr">
        <is>
          <t>59A</t>
        </is>
      </c>
      <c r="C221" s="5" t="inlineStr">
        <is>
          <t>1001231197</t>
        </is>
      </c>
      <c r="D221" s="5" t="inlineStr">
        <is>
          <t>TriBeCa</t>
        </is>
      </c>
      <c r="E221" s="5" t="inlineStr">
        <is>
          <t>2025-06-10</t>
        </is>
      </c>
      <c r="F221" s="5" t="inlineStr">
        <is>
          <t>2025-07-01</t>
        </is>
      </c>
      <c r="G221" s="5" t="inlineStr">
        <is>
          <t>Listing syndication</t>
        </is>
      </c>
      <c r="H221" s="5" t="inlineStr">
        <is>
          <t>L:1842219922334483777</t>
        </is>
      </c>
      <c r="I221" s="14" t="inlineStr">
        <is>
          <t>listing record</t>
        </is>
      </c>
      <c r="J221" s="5" t="inlineStr">
        <is>
          <t>Unverified</t>
        </is>
      </c>
      <c r="K221" s="5" t="n"/>
      <c r="L221" s="6" t="n">
        <v>35000</v>
      </c>
      <c r="M221" s="6" t="n">
        <v>37000</v>
      </c>
      <c r="N221" s="15" t="inlineStr">
        <is>
          <t>YES</t>
        </is>
      </c>
      <c r="O221" s="6" t="n">
        <v>1433574</v>
      </c>
      <c r="P221" s="5" t="inlineStr">
        <is>
          <t>FMV</t>
        </is>
      </c>
      <c r="Q221" s="5" t="inlineStr">
        <is>
          <t>4.0%</t>
        </is>
      </c>
      <c r="R221" s="6">
        <f>ROUND(O221*IF(O221&gt;5000000,0.065,IF(O221&gt;3000000,0.0525,0.04)),0)</f>
        <v>57343.0</v>
      </c>
      <c r="S221" s="6">
        <f>R221/12</f>
        <v>4778.583333333333</v>
      </c>
      <c r="T221" s="6">
        <f>M221+S221</f>
        <v>41778.583333333336</v>
      </c>
      <c r="U221" s="10">
        <f>S221/M221</f>
        <v>0.1291509009009009</v>
      </c>
      <c r="V221" s="9">
        <f>R221/M221</f>
        <v>1.5498108108108108</v>
      </c>
      <c r="W221" s="5" t="n">
        <v>1</v>
      </c>
      <c r="X221" s="12" t="inlineStr">
        <is>
          <t>Reported rent above last ask ($35,000 to $37,000); Price changed on rental date</t>
        </is>
      </c>
      <c r="Y221">
        <f>IF(F221="","",VALUE(LEFT(F221,4)))</f>
        <v>2025</v>
      </c>
    </row>
    <row r="222">
      <c r="A222" s="5" t="inlineStr">
        <is>
          <t>138 East 50th Street, Unit TR61</t>
        </is>
      </c>
      <c r="B222" s="5" t="inlineStr">
        <is>
          <t>TR61</t>
        </is>
      </c>
      <c r="C222" s="5" t="inlineStr">
        <is>
          <t>1013041216</t>
        </is>
      </c>
      <c r="D222" s="5" t="inlineStr">
        <is>
          <t>Turtle Bay</t>
        </is>
      </c>
      <c r="E222" s="5" t="inlineStr">
        <is>
          <t>2025-12-19</t>
        </is>
      </c>
      <c r="F222" s="5" t="inlineStr">
        <is>
          <t>2026-01-21</t>
        </is>
      </c>
      <c r="G222" s="5" t="inlineStr">
        <is>
          <t>Listing syndication</t>
        </is>
      </c>
      <c r="H222" s="5" t="inlineStr">
        <is>
          <t>L:1986515509648774601</t>
        </is>
      </c>
      <c r="I222" s="14" t="inlineStr">
        <is>
          <t>listing record</t>
        </is>
      </c>
      <c r="J222" s="5" t="inlineStr">
        <is>
          <t>Unverified</t>
        </is>
      </c>
      <c r="K222" s="5" t="n"/>
      <c r="L222" s="6" t="n">
        <v>34000</v>
      </c>
      <c r="M222" s="6" t="n">
        <v>32000</v>
      </c>
      <c r="N222" s="15" t="inlineStr">
        <is>
          <t>YES</t>
        </is>
      </c>
      <c r="O222" s="6" t="n">
        <v>1234228</v>
      </c>
      <c r="P222" s="5" t="inlineStr">
        <is>
          <t>FMV</t>
        </is>
      </c>
      <c r="Q222" s="5" t="inlineStr">
        <is>
          <t>4.0%</t>
        </is>
      </c>
      <c r="R222" s="6">
        <f>ROUND(O222*IF(O222&gt;5000000,0.065,IF(O222&gt;3000000,0.0525,0.04)),0)</f>
        <v>49369.0</v>
      </c>
      <c r="S222" s="6">
        <f>R222/12</f>
        <v>4114.083333333333</v>
      </c>
      <c r="T222" s="6">
        <f>M222+S222</f>
        <v>36114.083333333336</v>
      </c>
      <c r="U222" s="10">
        <f>S222/M222</f>
        <v>0.12856510416666667</v>
      </c>
      <c r="V222" s="9">
        <f>R222/M222</f>
        <v>1.54278125</v>
      </c>
      <c r="W222" s="5" t="n">
        <v>1</v>
      </c>
      <c r="X222" s="12" t="inlineStr">
        <is>
          <t>Price changed on rental date</t>
        </is>
      </c>
      <c r="Y222">
        <f>IF(F222="","",VALUE(LEFT(F222,4)))</f>
        <v>2026</v>
      </c>
    </row>
    <row r="223">
      <c r="A223" s="5" t="inlineStr">
        <is>
          <t>40 Bond Street, Unit TH3</t>
        </is>
      </c>
      <c r="B223" s="5" t="inlineStr">
        <is>
          <t>TH3</t>
        </is>
      </c>
      <c r="C223" s="5" t="inlineStr">
        <is>
          <t>1005301503</t>
        </is>
      </c>
      <c r="D223" s="5" t="inlineStr">
        <is>
          <t>NoHo</t>
        </is>
      </c>
      <c r="E223" s="5" t="inlineStr">
        <is>
          <t>2025-03-18</t>
        </is>
      </c>
      <c r="F223" s="5" t="inlineStr">
        <is>
          <t>2025-03-18</t>
        </is>
      </c>
      <c r="G223" s="5" t="inlineStr">
        <is>
          <t>Listing syndication</t>
        </is>
      </c>
      <c r="H223" s="5" t="inlineStr">
        <is>
          <t>L:1753869687014273121</t>
        </is>
      </c>
      <c r="I223" s="14" t="inlineStr">
        <is>
          <t>listing record</t>
        </is>
      </c>
      <c r="J223" s="5" t="inlineStr">
        <is>
          <t>Unverified</t>
        </is>
      </c>
      <c r="K223" s="5" t="n"/>
      <c r="L223" s="6" t="n">
        <v>29000</v>
      </c>
      <c r="M223" s="6" t="n">
        <v>28000</v>
      </c>
      <c r="N223" s="15" t="inlineStr">
        <is>
          <t>YES</t>
        </is>
      </c>
      <c r="O223" s="6" t="n">
        <v>1078211</v>
      </c>
      <c r="P223" s="5" t="inlineStr">
        <is>
          <t>FMV</t>
        </is>
      </c>
      <c r="Q223" s="5" t="inlineStr">
        <is>
          <t>4.0%</t>
        </is>
      </c>
      <c r="R223" s="6">
        <f>ROUND(O223*IF(O223&gt;5000000,0.065,IF(O223&gt;3000000,0.0525,0.04)),0)</f>
        <v>43128.0</v>
      </c>
      <c r="S223" s="6">
        <f>R223/12</f>
        <v>3594.0</v>
      </c>
      <c r="T223" s="6">
        <f>M223+S223</f>
        <v>31594.0</v>
      </c>
      <c r="U223" s="10">
        <f>S223/M223</f>
        <v>0.12835714285714286</v>
      </c>
      <c r="V223" s="9">
        <f>R223/M223</f>
        <v>1.5402857142857143</v>
      </c>
      <c r="W223" s="5" t="n">
        <v>1</v>
      </c>
      <c r="X223" s="12" t="inlineStr">
        <is>
          <t>Price changed on rental date</t>
        </is>
      </c>
      <c r="Y223">
        <f>IF(F223="","",VALUE(LEFT(F223,4)))</f>
        <v>2025</v>
      </c>
    </row>
    <row r="224">
      <c r="A224" s="5" t="inlineStr">
        <is>
          <t>212 Warren Street, Unit PHS</t>
        </is>
      </c>
      <c r="B224" s="5" t="inlineStr">
        <is>
          <t>PHS</t>
        </is>
      </c>
      <c r="C224" s="5" t="inlineStr">
        <is>
          <t>1000164491</t>
        </is>
      </c>
      <c r="D224" s="5" t="inlineStr">
        <is>
          <t>Battery Park City</t>
        </is>
      </c>
      <c r="E224" s="5" t="inlineStr">
        <is>
          <t>2025-02-14</t>
        </is>
      </c>
      <c r="F224" s="5" t="inlineStr">
        <is>
          <t>2025-02-20</t>
        </is>
      </c>
      <c r="G224" s="5" t="inlineStr">
        <is>
          <t>Compass listing</t>
        </is>
      </c>
      <c r="H224" s="5" t="inlineStr">
        <is>
          <t>L:1709669098129844921</t>
        </is>
      </c>
      <c r="I224" s="14" t="inlineStr">
        <is>
          <t>listing record</t>
        </is>
      </c>
      <c r="J224" s="5" t="inlineStr">
        <is>
          <t>Unverified</t>
        </is>
      </c>
      <c r="K224" s="5" t="inlineStr">
        <is>
          <t>YES</t>
        </is>
      </c>
      <c r="L224" s="6" t="n">
        <v>70000</v>
      </c>
      <c r="M224" s="6" t="n">
        <v>55000</v>
      </c>
      <c r="N224" s="5" t="inlineStr"/>
      <c r="O224" s="6" t="n">
        <v>2108123</v>
      </c>
      <c r="P224" s="5" t="inlineStr">
        <is>
          <t>FMV</t>
        </is>
      </c>
      <c r="Q224" s="5" t="inlineStr">
        <is>
          <t>4.0%</t>
        </is>
      </c>
      <c r="R224" s="6">
        <f>ROUND(O224*IF(O224&gt;5000000,0.065,IF(O224&gt;3000000,0.0525,0.04)),0)</f>
        <v>84325.0</v>
      </c>
      <c r="S224" s="6">
        <f>R224/12</f>
        <v>7027.083333333333</v>
      </c>
      <c r="T224" s="6">
        <f>M224+S224</f>
        <v>62027.083333333336</v>
      </c>
      <c r="U224" s="10">
        <f>S224/M224</f>
        <v>0.1277651515151515</v>
      </c>
      <c r="V224" s="9">
        <f>R224/M224</f>
        <v>1.5331818181818182</v>
      </c>
      <c r="W224" s="5" t="n">
        <v>1</v>
      </c>
      <c r="X224" s="12" t="inlineStr">
        <is>
          <t>Relisted 15-90 days after reported lease</t>
        </is>
      </c>
      <c r="Y224">
        <f>IF(F224="","",VALUE(LEFT(F224,4)))</f>
        <v>2025</v>
      </c>
    </row>
    <row r="225">
      <c r="A225" s="5" t="inlineStr">
        <is>
          <t>25 North Moore Street, Unit 11A</t>
        </is>
      </c>
      <c r="B225" s="5" t="inlineStr">
        <is>
          <t>11A</t>
        </is>
      </c>
      <c r="C225" s="5" t="inlineStr">
        <is>
          <t>1001901450</t>
        </is>
      </c>
      <c r="D225" s="5" t="inlineStr">
        <is>
          <t>TriBeCa</t>
        </is>
      </c>
      <c r="E225" s="5" t="inlineStr">
        <is>
          <t>2026-06-29</t>
        </is>
      </c>
      <c r="F225" s="5" t="inlineStr">
        <is>
          <t>2026-07-20</t>
        </is>
      </c>
      <c r="G225" s="5" t="inlineStr">
        <is>
          <t>Listing syndication</t>
        </is>
      </c>
      <c r="H225" s="5" t="inlineStr">
        <is>
          <t>L:2079299036240924817</t>
        </is>
      </c>
      <c r="I225" s="14" t="inlineStr">
        <is>
          <t>listing record</t>
        </is>
      </c>
      <c r="J225" s="5" t="inlineStr">
        <is>
          <t>Unverified</t>
        </is>
      </c>
      <c r="K225" s="5" t="n"/>
      <c r="L225" s="6" t="n">
        <v>28000</v>
      </c>
      <c r="M225" s="6" t="n">
        <v>27000</v>
      </c>
      <c r="N225" s="15" t="inlineStr">
        <is>
          <t>YES</t>
        </is>
      </c>
      <c r="O225" s="6" t="n">
        <v>1033859</v>
      </c>
      <c r="P225" s="5" t="inlineStr">
        <is>
          <t>FMV</t>
        </is>
      </c>
      <c r="Q225" s="5" t="inlineStr">
        <is>
          <t>4.0%</t>
        </is>
      </c>
      <c r="R225" s="6">
        <f>ROUND(O225*IF(O225&gt;5000000,0.065,IF(O225&gt;3000000,0.0525,0.04)),0)</f>
        <v>41354.0</v>
      </c>
      <c r="S225" s="6">
        <f>R225/12</f>
        <v>3446.1666666666665</v>
      </c>
      <c r="T225" s="6">
        <f>M225+S225</f>
        <v>30446.166666666668</v>
      </c>
      <c r="U225" s="10">
        <f>S225/M225</f>
        <v>0.1276358024691358</v>
      </c>
      <c r="V225" s="9">
        <f>R225/M225</f>
        <v>1.5316296296296297</v>
      </c>
      <c r="W225" s="5" t="n">
        <v>1</v>
      </c>
      <c r="X225" s="12" t="inlineStr">
        <is>
          <t>Price changed on rental date</t>
        </is>
      </c>
      <c r="Y225">
        <f>IF(F225="","",VALUE(LEFT(F225,4)))</f>
        <v>2026</v>
      </c>
    </row>
    <row r="226">
      <c r="A226" s="5" t="inlineStr">
        <is>
          <t>515 West 18th Street, Unit 1704</t>
        </is>
      </c>
      <c r="B226" s="5" t="inlineStr">
        <is>
          <t>1704</t>
        </is>
      </c>
      <c r="C226" s="5" t="inlineStr">
        <is>
          <t>1006901364</t>
        </is>
      </c>
      <c r="D226" s="5" t="inlineStr">
        <is>
          <t>Chelsea</t>
        </is>
      </c>
      <c r="E226" s="5" t="inlineStr">
        <is>
          <t>2025-09-05</t>
        </is>
      </c>
      <c r="F226" s="5" t="inlineStr">
        <is>
          <t>2025-09-05</t>
        </is>
      </c>
      <c r="G226" s="5" t="inlineStr">
        <is>
          <t>Listing syndication</t>
        </is>
      </c>
      <c r="H226" s="5" t="inlineStr">
        <is>
          <t>L:1923168466649010793</t>
        </is>
      </c>
      <c r="I226" s="14" t="inlineStr">
        <is>
          <t>listing record</t>
        </is>
      </c>
      <c r="J226" s="5" t="inlineStr">
        <is>
          <t>Unverified</t>
        </is>
      </c>
      <c r="K226" s="5" t="n"/>
      <c r="L226" s="6" t="n">
        <v>30000</v>
      </c>
      <c r="M226" s="6" t="n">
        <v>35000</v>
      </c>
      <c r="N226" s="15" t="inlineStr">
        <is>
          <t>YES</t>
        </is>
      </c>
      <c r="O226" s="6" t="n">
        <v>1332995</v>
      </c>
      <c r="P226" s="5" t="inlineStr">
        <is>
          <t>FMV</t>
        </is>
      </c>
      <c r="Q226" s="5" t="inlineStr">
        <is>
          <t>4.0%</t>
        </is>
      </c>
      <c r="R226" s="6">
        <f>ROUND(O226*IF(O226&gt;5000000,0.065,IF(O226&gt;3000000,0.0525,0.04)),0)</f>
        <v>53320.0</v>
      </c>
      <c r="S226" s="6">
        <f>R226/12</f>
        <v>4443.333333333333</v>
      </c>
      <c r="T226" s="6">
        <f>M226+S226</f>
        <v>39443.333333333336</v>
      </c>
      <c r="U226" s="10">
        <f>S226/M226</f>
        <v>0.12695238095238096</v>
      </c>
      <c r="V226" s="9">
        <f>R226/M226</f>
        <v>1.5234285714285714</v>
      </c>
      <c r="W226" s="5" t="n">
        <v>1</v>
      </c>
      <c r="X226" s="12" t="inlineStr">
        <is>
          <t>Reported rent above last ask ($30,000 to $35,000); Price changed on rental date</t>
        </is>
      </c>
      <c r="Y226">
        <f>IF(F226="","",VALUE(LEFT(F226,4)))</f>
        <v>2025</v>
      </c>
    </row>
    <row r="227">
      <c r="A227" s="5" t="inlineStr">
        <is>
          <t>565 Broome Street, Unit NPH</t>
        </is>
      </c>
      <c r="B227" s="5" t="inlineStr">
        <is>
          <t>NPH</t>
        </is>
      </c>
      <c r="C227" s="5" t="inlineStr">
        <is>
          <t>1004771170</t>
        </is>
      </c>
      <c r="D227" s="5" t="inlineStr">
        <is>
          <t>SoHo</t>
        </is>
      </c>
      <c r="E227" s="5" t="inlineStr">
        <is>
          <t>2026-01-20</t>
        </is>
      </c>
      <c r="F227" s="5" t="inlineStr">
        <is>
          <t>2026-01-20</t>
        </is>
      </c>
      <c r="G227" s="5" t="inlineStr">
        <is>
          <t>Listing syndication</t>
        </is>
      </c>
      <c r="H227" s="5" t="inlineStr">
        <is>
          <t>L:2021312648686490305</t>
        </is>
      </c>
      <c r="I227" s="14" t="inlineStr">
        <is>
          <t>listing record</t>
        </is>
      </c>
      <c r="J227" s="5" t="inlineStr">
        <is>
          <t>Unverified</t>
        </is>
      </c>
      <c r="K227" s="5" t="n"/>
      <c r="L227" s="6" t="n">
        <v>150000</v>
      </c>
      <c r="M227" s="6" t="n">
        <v>150000</v>
      </c>
      <c r="N227" s="5" t="inlineStr"/>
      <c r="O227" s="6" t="n">
        <v>4338613</v>
      </c>
      <c r="P227" s="5" t="inlineStr">
        <is>
          <t>FMV</t>
        </is>
      </c>
      <c r="Q227" s="5" t="inlineStr">
        <is>
          <t>5.25%</t>
        </is>
      </c>
      <c r="R227" s="6">
        <f>ROUND(O227*IF(O227&gt;5000000,0.065,IF(O227&gt;3000000,0.0525,0.04)),0)</f>
        <v>227777.0</v>
      </c>
      <c r="S227" s="6">
        <f>R227/12</f>
        <v>18981.416666666668</v>
      </c>
      <c r="T227" s="6">
        <f>M227+S227</f>
        <v>168981.41666666666</v>
      </c>
      <c r="U227" s="10">
        <f>S227/M227</f>
        <v>0.12654277777777778</v>
      </c>
      <c r="V227" s="9">
        <f>R227/M227</f>
        <v>1.5185133333333334</v>
      </c>
      <c r="W227" s="5" t="n">
        <v>1</v>
      </c>
      <c r="X227" s="5" t="inlineStr"/>
      <c r="Y227">
        <f>IF(F227="","",VALUE(LEFT(F227,4)))</f>
        <v>2026</v>
      </c>
    </row>
    <row r="228">
      <c r="A228" s="5" t="inlineStr">
        <is>
          <t>157 West 57th Street, Unit 48B</t>
        </is>
      </c>
      <c r="B228" s="5" t="inlineStr">
        <is>
          <t>48B</t>
        </is>
      </c>
      <c r="C228" s="5" t="inlineStr">
        <is>
          <t>1010101643</t>
        </is>
      </c>
      <c r="D228" s="5" t="inlineStr">
        <is>
          <t>Midtown Central</t>
        </is>
      </c>
      <c r="E228" s="5" t="inlineStr">
        <is>
          <t>2026-02-17</t>
        </is>
      </c>
      <c r="F228" s="5" t="inlineStr">
        <is>
          <t>2026-02-26</t>
        </is>
      </c>
      <c r="G228" s="5" t="inlineStr">
        <is>
          <t>Listing syndication</t>
        </is>
      </c>
      <c r="H228" s="5" t="inlineStr">
        <is>
          <t>L:2042193225640146457</t>
        </is>
      </c>
      <c r="I228" s="14" t="inlineStr">
        <is>
          <t>listing record</t>
        </is>
      </c>
      <c r="J228" s="5" t="inlineStr">
        <is>
          <t>Unverified</t>
        </is>
      </c>
      <c r="K228" s="5" t="n"/>
      <c r="L228" s="6" t="n">
        <v>27000</v>
      </c>
      <c r="M228" s="6" t="n">
        <v>27000</v>
      </c>
      <c r="N228" s="5" t="inlineStr"/>
      <c r="O228" s="6" t="n">
        <v>1007056</v>
      </c>
      <c r="P228" s="5" t="inlineStr">
        <is>
          <t>FMV</t>
        </is>
      </c>
      <c r="Q228" s="5" t="inlineStr">
        <is>
          <t>4.0%</t>
        </is>
      </c>
      <c r="R228" s="6">
        <f>ROUND(O228*IF(O228&gt;5000000,0.065,IF(O228&gt;3000000,0.0525,0.04)),0)</f>
        <v>40282.0</v>
      </c>
      <c r="S228" s="6">
        <f>R228/12</f>
        <v>3356.8333333333335</v>
      </c>
      <c r="T228" s="6">
        <f>M228+S228</f>
        <v>30356.833333333332</v>
      </c>
      <c r="U228" s="10">
        <f>S228/M228</f>
        <v>0.12432716049382717</v>
      </c>
      <c r="V228" s="9">
        <f>R228/M228</f>
        <v>1.4919259259259259</v>
      </c>
      <c r="W228" s="5" t="n">
        <v>1</v>
      </c>
      <c r="X228" s="5" t="inlineStr"/>
      <c r="Y228">
        <f>IF(F228="","",VALUE(LEFT(F228,4)))</f>
        <v>2026</v>
      </c>
    </row>
    <row r="229">
      <c r="A229" s="5" t="inlineStr">
        <is>
          <t>515 West 18th Street, Unit 719</t>
        </is>
      </c>
      <c r="B229" s="5" t="inlineStr">
        <is>
          <t>719</t>
        </is>
      </c>
      <c r="C229" s="5" t="inlineStr">
        <is>
          <t>1006901291</t>
        </is>
      </c>
      <c r="D229" s="5" t="inlineStr">
        <is>
          <t>Chelsea</t>
        </is>
      </c>
      <c r="E229" s="5" t="inlineStr">
        <is>
          <t>2026-06-03</t>
        </is>
      </c>
      <c r="F229" s="5" t="inlineStr">
        <is>
          <t>2026-06-18</t>
        </is>
      </c>
      <c r="G229" s="5" t="inlineStr">
        <is>
          <t>Listing syndication</t>
        </is>
      </c>
      <c r="H229" s="5" t="inlineStr">
        <is>
          <t>L:2099432093941504393</t>
        </is>
      </c>
      <c r="I229" s="14" t="inlineStr">
        <is>
          <t>listing record</t>
        </is>
      </c>
      <c r="J229" s="5" t="inlineStr">
        <is>
          <t>Unverified</t>
        </is>
      </c>
      <c r="K229" s="5" t="n"/>
      <c r="L229" s="6" t="n">
        <v>30000</v>
      </c>
      <c r="M229" s="6" t="n">
        <v>30000</v>
      </c>
      <c r="N229" s="5" t="inlineStr"/>
      <c r="O229" s="6" t="n">
        <v>1107079</v>
      </c>
      <c r="P229" s="5" t="inlineStr">
        <is>
          <t>FMV</t>
        </is>
      </c>
      <c r="Q229" s="5" t="inlineStr">
        <is>
          <t>4.0%</t>
        </is>
      </c>
      <c r="R229" s="6">
        <f>ROUND(O229*IF(O229&gt;5000000,0.065,IF(O229&gt;3000000,0.0525,0.04)),0)</f>
        <v>44283.0</v>
      </c>
      <c r="S229" s="6">
        <f>R229/12</f>
        <v>3690.25</v>
      </c>
      <c r="T229" s="6">
        <f>M229+S229</f>
        <v>33690.25</v>
      </c>
      <c r="U229" s="10">
        <f>S229/M229</f>
        <v>0.12300833333333333</v>
      </c>
      <c r="V229" s="9">
        <f>R229/M229</f>
        <v>1.4761</v>
      </c>
      <c r="W229" s="5" t="n">
        <v>1</v>
      </c>
      <c r="X229" s="5" t="inlineStr"/>
      <c r="Y229">
        <f>IF(F229="","",VALUE(LEFT(F229,4)))</f>
        <v>2026</v>
      </c>
    </row>
    <row r="230">
      <c r="A230" s="5" t="inlineStr">
        <is>
          <t>944 Park Avenue, Unit 12</t>
        </is>
      </c>
      <c r="B230" s="5" t="inlineStr">
        <is>
          <t>12</t>
        </is>
      </c>
      <c r="C230" s="5" t="inlineStr">
        <is>
          <t>1014931319</t>
        </is>
      </c>
      <c r="D230" s="5" t="inlineStr">
        <is>
          <t>Upper East Side</t>
        </is>
      </c>
      <c r="E230" s="5" t="inlineStr">
        <is>
          <t>2025-10-10</t>
        </is>
      </c>
      <c r="F230" s="5" t="inlineStr">
        <is>
          <t>2025-11-17</t>
        </is>
      </c>
      <c r="G230" s="5" t="inlineStr">
        <is>
          <t>Listing syndication</t>
        </is>
      </c>
      <c r="H230" s="5" t="inlineStr">
        <is>
          <t>L:1874874925617692441</t>
        </is>
      </c>
      <c r="I230" s="14" t="inlineStr">
        <is>
          <t>listing record</t>
        </is>
      </c>
      <c r="J230" s="5" t="inlineStr">
        <is>
          <t>Unverified</t>
        </is>
      </c>
      <c r="K230" s="5" t="n"/>
      <c r="L230" s="6" t="n">
        <v>32500</v>
      </c>
      <c r="M230" s="6" t="n">
        <v>30000</v>
      </c>
      <c r="N230" s="15" t="inlineStr">
        <is>
          <t>YES</t>
        </is>
      </c>
      <c r="O230" s="6" t="n">
        <v>1107520</v>
      </c>
      <c r="P230" s="5" t="inlineStr">
        <is>
          <t>FMV</t>
        </is>
      </c>
      <c r="Q230" s="5" t="inlineStr">
        <is>
          <t>4.0%</t>
        </is>
      </c>
      <c r="R230" s="6">
        <f>ROUND(O230*IF(O230&gt;5000000,0.065,IF(O230&gt;3000000,0.0525,0.04)),0)</f>
        <v>44301.0</v>
      </c>
      <c r="S230" s="6">
        <f>R230/12</f>
        <v>3691.75</v>
      </c>
      <c r="T230" s="6">
        <f>M230+S230</f>
        <v>33691.75</v>
      </c>
      <c r="U230" s="10">
        <f>S230/M230</f>
        <v>0.12305833333333334</v>
      </c>
      <c r="V230" s="9">
        <f>R230/M230</f>
        <v>1.4767</v>
      </c>
      <c r="W230" s="5" t="n">
        <v>1</v>
      </c>
      <c r="X230" s="12" t="inlineStr">
        <is>
          <t>Price changed on rental date</t>
        </is>
      </c>
      <c r="Y230">
        <f>IF(F230="","",VALUE(LEFT(F230,4)))</f>
        <v>2025</v>
      </c>
    </row>
    <row r="231">
      <c r="A231" s="5" t="inlineStr">
        <is>
          <t>101 Warren Street, Unit 3250</t>
        </is>
      </c>
      <c r="B231" s="5" t="inlineStr">
        <is>
          <t>3250</t>
        </is>
      </c>
      <c r="C231" s="5" t="inlineStr">
        <is>
          <t>1001421723</t>
        </is>
      </c>
      <c r="D231" s="5" t="inlineStr">
        <is>
          <t>TriBeCa</t>
        </is>
      </c>
      <c r="E231" s="5" t="inlineStr">
        <is>
          <t>2025-05-30</t>
        </is>
      </c>
      <c r="F231" s="5" t="inlineStr">
        <is>
          <t>2025-06-18</t>
        </is>
      </c>
      <c r="G231" s="5" t="inlineStr">
        <is>
          <t>Listing syndication</t>
        </is>
      </c>
      <c r="H231" s="5" t="inlineStr">
        <is>
          <t>L:1790768639097888217</t>
        </is>
      </c>
      <c r="I231" s="14" t="inlineStr">
        <is>
          <t>listing record</t>
        </is>
      </c>
      <c r="J231" s="5" t="inlineStr">
        <is>
          <t>Unverified</t>
        </is>
      </c>
      <c r="K231" s="5" t="n"/>
      <c r="L231" s="6" t="n">
        <v>35000</v>
      </c>
      <c r="M231" s="6" t="n">
        <v>37000</v>
      </c>
      <c r="N231" s="15" t="inlineStr">
        <is>
          <t>YES</t>
        </is>
      </c>
      <c r="O231" s="6" t="n">
        <v>1359878</v>
      </c>
      <c r="P231" s="5" t="inlineStr">
        <is>
          <t>FMV</t>
        </is>
      </c>
      <c r="Q231" s="5" t="inlineStr">
        <is>
          <t>4.0%</t>
        </is>
      </c>
      <c r="R231" s="6">
        <f>ROUND(O231*IF(O231&gt;5000000,0.065,IF(O231&gt;3000000,0.0525,0.04)),0)</f>
        <v>54395.0</v>
      </c>
      <c r="S231" s="6">
        <f>R231/12</f>
        <v>4532.916666666667</v>
      </c>
      <c r="T231" s="6">
        <f>M231+S231</f>
        <v>41532.916666666664</v>
      </c>
      <c r="U231" s="10">
        <f>S231/M231</f>
        <v>0.12251126126126127</v>
      </c>
      <c r="V231" s="9">
        <f>R231/M231</f>
        <v>1.470135135135135</v>
      </c>
      <c r="W231" s="5" t="n">
        <v>1</v>
      </c>
      <c r="X231" s="12" t="inlineStr">
        <is>
          <t>Reported rent above last ask ($35,000 to $37,000); Price changed on rental date</t>
        </is>
      </c>
      <c r="Y231">
        <f>IF(F231="","",VALUE(LEFT(F231,4)))</f>
        <v>2025</v>
      </c>
    </row>
    <row r="232">
      <c r="A232" s="5" t="inlineStr">
        <is>
          <t>500 West 18th Street, Unit WEST31B</t>
        </is>
      </c>
      <c r="B232" s="5" t="inlineStr">
        <is>
          <t>W31B</t>
        </is>
      </c>
      <c r="C232" s="5" t="inlineStr">
        <is>
          <t>1006891141</t>
        </is>
      </c>
      <c r="D232" s="5" t="inlineStr">
        <is>
          <t>Chelsea</t>
        </is>
      </c>
      <c r="E232" s="5" t="inlineStr">
        <is>
          <t>2025-03-05</t>
        </is>
      </c>
      <c r="F232" s="5" t="inlineStr">
        <is>
          <t>2025-03-06</t>
        </is>
      </c>
      <c r="G232" s="5" t="inlineStr">
        <is>
          <t>Listing syndication</t>
        </is>
      </c>
      <c r="H232" s="5" t="inlineStr">
        <is>
          <t>L:1732766852180069641</t>
        </is>
      </c>
      <c r="I232" s="14" t="inlineStr">
        <is>
          <t>listing record</t>
        </is>
      </c>
      <c r="J232" s="5" t="inlineStr">
        <is>
          <t>Unverified</t>
        </is>
      </c>
      <c r="K232" s="5" t="n"/>
      <c r="L232" s="6" t="n">
        <v>49000</v>
      </c>
      <c r="M232" s="6" t="n">
        <v>42000</v>
      </c>
      <c r="N232" s="15" t="inlineStr">
        <is>
          <t>YES</t>
        </is>
      </c>
      <c r="O232" s="6" t="n">
        <v>1521897</v>
      </c>
      <c r="P232" s="5" t="inlineStr">
        <is>
          <t>FMV</t>
        </is>
      </c>
      <c r="Q232" s="5" t="inlineStr">
        <is>
          <t>4.0%</t>
        </is>
      </c>
      <c r="R232" s="6">
        <f>ROUND(O232*IF(O232&gt;5000000,0.065,IF(O232&gt;3000000,0.0525,0.04)),0)</f>
        <v>60876.0</v>
      </c>
      <c r="S232" s="6">
        <f>R232/12</f>
        <v>5073.0</v>
      </c>
      <c r="T232" s="6">
        <f>M232+S232</f>
        <v>47073.0</v>
      </c>
      <c r="U232" s="10">
        <f>S232/M232</f>
        <v>0.12078571428571429</v>
      </c>
      <c r="V232" s="9">
        <f>R232/M232</f>
        <v>1.4494285714285715</v>
      </c>
      <c r="W232" s="5" t="n">
        <v>1</v>
      </c>
      <c r="X232" s="12" t="inlineStr">
        <is>
          <t>Price changed on rental date</t>
        </is>
      </c>
      <c r="Y232">
        <f>IF(F232="","",VALUE(LEFT(F232,4)))</f>
        <v>2025</v>
      </c>
    </row>
    <row r="233">
      <c r="A233" s="5" t="inlineStr">
        <is>
          <t>100 11th Avenue, Unit 20B</t>
        </is>
      </c>
      <c r="B233" s="5" t="inlineStr">
        <is>
          <t>20B</t>
        </is>
      </c>
      <c r="C233" s="5" t="inlineStr">
        <is>
          <t>1006911053</t>
        </is>
      </c>
      <c r="D233" s="5" t="inlineStr">
        <is>
          <t>Chelsea</t>
        </is>
      </c>
      <c r="E233" s="5" t="n"/>
      <c r="F233" s="5" t="inlineStr">
        <is>
          <t>2025-07-15</t>
        </is>
      </c>
      <c r="G233" s="5" t="inlineStr">
        <is>
          <t>Listing syndication</t>
        </is>
      </c>
      <c r="H233" s="5" t="inlineStr">
        <is>
          <t>L:1846572712348225913</t>
        </is>
      </c>
      <c r="I233" s="14" t="inlineStr">
        <is>
          <t>listing record</t>
        </is>
      </c>
      <c r="J233" s="5" t="inlineStr">
        <is>
          <t>Unverified</t>
        </is>
      </c>
      <c r="K233" s="5" t="n"/>
      <c r="L233" s="6" t="n">
        <v>30000</v>
      </c>
      <c r="M233" s="6" t="n">
        <v>30100</v>
      </c>
      <c r="N233" s="15" t="inlineStr">
        <is>
          <t>YES</t>
        </is>
      </c>
      <c r="O233" s="6" t="n">
        <v>1091141</v>
      </c>
      <c r="P233" s="5" t="inlineStr">
        <is>
          <t>FMV</t>
        </is>
      </c>
      <c r="Q233" s="5" t="inlineStr">
        <is>
          <t>4.0%</t>
        </is>
      </c>
      <c r="R233" s="6">
        <f>ROUND(O233*IF(O233&gt;5000000,0.065,IF(O233&gt;3000000,0.0525,0.04)),0)</f>
        <v>43646.0</v>
      </c>
      <c r="S233" s="6">
        <f>R233/12</f>
        <v>3637.1666666666665</v>
      </c>
      <c r="T233" s="6">
        <f>M233+S233</f>
        <v>33737.166666666664</v>
      </c>
      <c r="U233" s="10">
        <f>S233/M233</f>
        <v>0.12083610188261351</v>
      </c>
      <c r="V233" s="9">
        <f>R233/M233</f>
        <v>1.4500332225913621</v>
      </c>
      <c r="W233" s="5" t="n">
        <v>1</v>
      </c>
      <c r="X233" s="12" t="inlineStr">
        <is>
          <t>Reported rent above last ask ($30,000 to $30,100); Price changed on rental date</t>
        </is>
      </c>
      <c r="Y233">
        <f>IF(F233="","",VALUE(LEFT(F233,4)))</f>
        <v>2025</v>
      </c>
    </row>
    <row r="234">
      <c r="A234" s="5" t="inlineStr">
        <is>
          <t>1049 5th Avenue, Unit 9A</t>
        </is>
      </c>
      <c r="B234" s="5" t="inlineStr">
        <is>
          <t>9A</t>
        </is>
      </c>
      <c r="C234" s="5" t="inlineStr">
        <is>
          <t>1014971083</t>
        </is>
      </c>
      <c r="D234" s="5" t="inlineStr">
        <is>
          <t>Upper East Side</t>
        </is>
      </c>
      <c r="E234" s="5" t="inlineStr">
        <is>
          <t>2026-02-01</t>
        </is>
      </c>
      <c r="F234" s="5" t="inlineStr">
        <is>
          <t>2026-03-27</t>
        </is>
      </c>
      <c r="G234" s="5" t="inlineStr">
        <is>
          <t>Listing syndication</t>
        </is>
      </c>
      <c r="H234" s="5" t="inlineStr">
        <is>
          <t>L:2018359524006016145</t>
        </is>
      </c>
      <c r="I234" s="14" t="inlineStr">
        <is>
          <t>listing record</t>
        </is>
      </c>
      <c r="J234" s="5" t="inlineStr">
        <is>
          <t>Unverified</t>
        </is>
      </c>
      <c r="K234" s="5" t="n"/>
      <c r="L234" s="6" t="n">
        <v>30000</v>
      </c>
      <c r="M234" s="6" t="n">
        <v>30000</v>
      </c>
      <c r="N234" s="5" t="inlineStr"/>
      <c r="O234" s="6" t="n">
        <v>1084966</v>
      </c>
      <c r="P234" s="5" t="inlineStr">
        <is>
          <t>FMV</t>
        </is>
      </c>
      <c r="Q234" s="5" t="inlineStr">
        <is>
          <t>4.0%</t>
        </is>
      </c>
      <c r="R234" s="6">
        <f>ROUND(O234*IF(O234&gt;5000000,0.065,IF(O234&gt;3000000,0.0525,0.04)),0)</f>
        <v>43399.0</v>
      </c>
      <c r="S234" s="6">
        <f>R234/12</f>
        <v>3616.5833333333335</v>
      </c>
      <c r="T234" s="6">
        <f>M234+S234</f>
        <v>33616.583333333336</v>
      </c>
      <c r="U234" s="10">
        <f>S234/M234</f>
        <v>0.12055277777777779</v>
      </c>
      <c r="V234" s="9">
        <f>R234/M234</f>
        <v>1.4466333333333334</v>
      </c>
      <c r="W234" s="5" t="n">
        <v>1</v>
      </c>
      <c r="X234" s="5" t="inlineStr"/>
      <c r="Y234">
        <f>IF(F234="","",VALUE(LEFT(F234,4)))</f>
        <v>2026</v>
      </c>
    </row>
    <row r="235">
      <c r="A235" s="5" t="inlineStr">
        <is>
          <t>217 West 57th Street, Unit 47A</t>
        </is>
      </c>
      <c r="B235" s="5" t="inlineStr">
        <is>
          <t>47A</t>
        </is>
      </c>
      <c r="C235" s="5" t="inlineStr">
        <is>
          <t>1010291156</t>
        </is>
      </c>
      <c r="D235" s="5" t="inlineStr">
        <is>
          <t>Midtown Central</t>
        </is>
      </c>
      <c r="E235" s="5" t="n"/>
      <c r="F235" s="5" t="inlineStr">
        <is>
          <t>2026-09-25</t>
        </is>
      </c>
      <c r="G235" s="5" t="inlineStr">
        <is>
          <t>Listing syndication</t>
        </is>
      </c>
      <c r="H235" s="5" t="inlineStr">
        <is>
          <t>L:2191834862848915937</t>
        </is>
      </c>
      <c r="I235" s="14" t="inlineStr">
        <is>
          <t>listing record</t>
        </is>
      </c>
      <c r="J235" s="5" t="inlineStr">
        <is>
          <t>Unverified</t>
        </is>
      </c>
      <c r="K235" s="5" t="n"/>
      <c r="L235" s="6" t="n">
        <v>40000</v>
      </c>
      <c r="M235" s="6" t="n">
        <v>35000</v>
      </c>
      <c r="N235" s="15" t="inlineStr">
        <is>
          <t>YES</t>
        </is>
      </c>
      <c r="O235" s="6" t="n">
        <v>1264183</v>
      </c>
      <c r="P235" s="5" t="inlineStr">
        <is>
          <t>FMV</t>
        </is>
      </c>
      <c r="Q235" s="5" t="inlineStr">
        <is>
          <t>4.0%</t>
        </is>
      </c>
      <c r="R235" s="6">
        <f>ROUND(O235*IF(O235&gt;5000000,0.065,IF(O235&gt;3000000,0.0525,0.04)),0)</f>
        <v>50567.0</v>
      </c>
      <c r="S235" s="6">
        <f>R235/12</f>
        <v>4213.916666666667</v>
      </c>
      <c r="T235" s="6">
        <f>M235+S235</f>
        <v>39213.916666666664</v>
      </c>
      <c r="U235" s="10">
        <f>S235/M235</f>
        <v>0.12039761904761906</v>
      </c>
      <c r="V235" s="9">
        <f>R235/M235</f>
        <v>1.4447714285714286</v>
      </c>
      <c r="W235" s="5" t="n">
        <v>1</v>
      </c>
      <c r="X235" s="12" t="inlineStr">
        <is>
          <t>Price changed on rental date</t>
        </is>
      </c>
      <c r="Y235">
        <f>IF(F235="","",VALUE(LEFT(F235,4)))</f>
        <v>2026</v>
      </c>
    </row>
    <row r="236">
      <c r="A236" s="5" t="inlineStr">
        <is>
          <t>205 East 85th Street, Unit PH2CD</t>
        </is>
      </c>
      <c r="B236" s="5" t="inlineStr">
        <is>
          <t>PH2CD</t>
        </is>
      </c>
      <c r="C236" s="5" t="inlineStr">
        <is>
          <t>1015311164</t>
        </is>
      </c>
      <c r="D236" s="5" t="inlineStr">
        <is>
          <t>Upper East Side</t>
        </is>
      </c>
      <c r="E236" s="5" t="inlineStr">
        <is>
          <t>2026-07-31</t>
        </is>
      </c>
      <c r="F236" s="5" t="inlineStr">
        <is>
          <t>2026-08-11</t>
        </is>
      </c>
      <c r="G236" s="5" t="inlineStr">
        <is>
          <t>Listing syndication</t>
        </is>
      </c>
      <c r="H236" s="5" t="inlineStr">
        <is>
          <t>L:2147192532043464841</t>
        </is>
      </c>
      <c r="I236" s="14" t="inlineStr">
        <is>
          <t>listing record</t>
        </is>
      </c>
      <c r="J236" s="5" t="inlineStr">
        <is>
          <t>Unverified</t>
        </is>
      </c>
      <c r="K236" s="5" t="inlineStr">
        <is>
          <t>YES</t>
        </is>
      </c>
      <c r="L236" s="6" t="n">
        <v>70000</v>
      </c>
      <c r="M236" s="6" t="n">
        <v>55000</v>
      </c>
      <c r="N236" s="15" t="inlineStr">
        <is>
          <t>YES</t>
        </is>
      </c>
      <c r="O236" s="6" t="n">
        <v>1981681</v>
      </c>
      <c r="P236" s="5" t="inlineStr">
        <is>
          <t>FMV</t>
        </is>
      </c>
      <c r="Q236" s="5" t="inlineStr">
        <is>
          <t>4.0%</t>
        </is>
      </c>
      <c r="R236" s="6">
        <f>ROUND(O236*IF(O236&gt;5000000,0.065,IF(O236&gt;3000000,0.0525,0.04)),0)</f>
        <v>79267.0</v>
      </c>
      <c r="S236" s="6">
        <f>R236/12</f>
        <v>6605.583333333333</v>
      </c>
      <c r="T236" s="6">
        <f>M236+S236</f>
        <v>61605.583333333336</v>
      </c>
      <c r="U236" s="10">
        <f>S236/M236</f>
        <v>0.12010151515151514</v>
      </c>
      <c r="V236" s="9">
        <f>R236/M236</f>
        <v>1.4412181818181817</v>
      </c>
      <c r="W236" s="5" t="n">
        <v>1</v>
      </c>
      <c r="X236" s="12" t="inlineStr">
        <is>
          <t>Price changed on rental date; Relisted 15-90 days after reported lease</t>
        </is>
      </c>
      <c r="Y236">
        <f>IF(F236="","",VALUE(LEFT(F236,4)))</f>
        <v>2026</v>
      </c>
    </row>
    <row r="237">
      <c r="A237" s="5" t="inlineStr">
        <is>
          <t>443 Greenwich Street, Unit 1B</t>
        </is>
      </c>
      <c r="B237" s="5" t="inlineStr">
        <is>
          <t>1B</t>
        </is>
      </c>
      <c r="C237" s="5" t="inlineStr">
        <is>
          <t>1002221202</t>
        </is>
      </c>
      <c r="D237" s="5" t="inlineStr">
        <is>
          <t>TriBeCa</t>
        </is>
      </c>
      <c r="E237" s="5" t="inlineStr">
        <is>
          <t>2025-06-09</t>
        </is>
      </c>
      <c r="F237" s="5" t="inlineStr">
        <is>
          <t>2025-06-09</t>
        </is>
      </c>
      <c r="G237" s="5" t="inlineStr">
        <is>
          <t>Listing syndication</t>
        </is>
      </c>
      <c r="H237" s="5" t="inlineStr">
        <is>
          <t>L:1845695209047168153</t>
        </is>
      </c>
      <c r="I237" s="14" t="inlineStr">
        <is>
          <t>listing record</t>
        </is>
      </c>
      <c r="J237" s="5" t="inlineStr">
        <is>
          <t>Unverified</t>
        </is>
      </c>
      <c r="K237" s="5" t="n"/>
      <c r="L237" s="6" t="n">
        <v>45000</v>
      </c>
      <c r="M237" s="6" t="n">
        <v>40000</v>
      </c>
      <c r="N237" s="15" t="inlineStr">
        <is>
          <t>YES</t>
        </is>
      </c>
      <c r="O237" s="6" t="n">
        <v>1427372</v>
      </c>
      <c r="P237" s="5" t="inlineStr">
        <is>
          <t>FMV</t>
        </is>
      </c>
      <c r="Q237" s="5" t="inlineStr">
        <is>
          <t>4.0%</t>
        </is>
      </c>
      <c r="R237" s="6">
        <f>ROUND(O237*IF(O237&gt;5000000,0.065,IF(O237&gt;3000000,0.0525,0.04)),0)</f>
        <v>57095.0</v>
      </c>
      <c r="S237" s="6">
        <f>R237/12</f>
        <v>4757.916666666667</v>
      </c>
      <c r="T237" s="6">
        <f>M237+S237</f>
        <v>44757.916666666664</v>
      </c>
      <c r="U237" s="10">
        <f>S237/M237</f>
        <v>0.11894791666666668</v>
      </c>
      <c r="V237" s="9">
        <f>R237/M237</f>
        <v>1.427375</v>
      </c>
      <c r="W237" s="5" t="n">
        <v>1</v>
      </c>
      <c r="X237" s="12" t="inlineStr">
        <is>
          <t>Price changed on rental date</t>
        </is>
      </c>
      <c r="Y237">
        <f>IF(F237="","",VALUE(LEFT(F237,4)))</f>
        <v>2025</v>
      </c>
    </row>
    <row r="238">
      <c r="A238" s="5" t="inlineStr">
        <is>
          <t>515 West 18th Street, Unit 2002</t>
        </is>
      </c>
      <c r="B238" s="5" t="inlineStr">
        <is>
          <t>2002</t>
        </is>
      </c>
      <c r="C238" s="5" t="inlineStr">
        <is>
          <t>1006901374</t>
        </is>
      </c>
      <c r="D238" s="5" t="inlineStr">
        <is>
          <t>Chelsea</t>
        </is>
      </c>
      <c r="E238" s="5" t="n"/>
      <c r="F238" s="5" t="inlineStr">
        <is>
          <t>2026-08-09</t>
        </is>
      </c>
      <c r="G238" s="5" t="inlineStr">
        <is>
          <t>Listing syndication</t>
        </is>
      </c>
      <c r="H238" s="5" t="inlineStr">
        <is>
          <t>L:2136687589865829329</t>
        </is>
      </c>
      <c r="I238" s="14" t="inlineStr">
        <is>
          <t>listing record</t>
        </is>
      </c>
      <c r="J238" s="5" t="inlineStr">
        <is>
          <t>Unverified</t>
        </is>
      </c>
      <c r="K238" s="5" t="n"/>
      <c r="L238" s="6" t="n">
        <v>25000</v>
      </c>
      <c r="M238" s="6" t="n">
        <v>28500</v>
      </c>
      <c r="N238" s="15" t="inlineStr">
        <is>
          <t>YES</t>
        </is>
      </c>
      <c r="O238" s="6" t="n">
        <v>1011614</v>
      </c>
      <c r="P238" s="5" t="inlineStr">
        <is>
          <t>FMV</t>
        </is>
      </c>
      <c r="Q238" s="5" t="inlineStr">
        <is>
          <t>4.0%</t>
        </is>
      </c>
      <c r="R238" s="6">
        <f>ROUND(O238*IF(O238&gt;5000000,0.065,IF(O238&gt;3000000,0.0525,0.04)),0)</f>
        <v>40465.0</v>
      </c>
      <c r="S238" s="6">
        <f>R238/12</f>
        <v>3372.0833333333335</v>
      </c>
      <c r="T238" s="6">
        <f>M238+S238</f>
        <v>31872.083333333332</v>
      </c>
      <c r="U238" s="10">
        <f>S238/M238</f>
        <v>0.1183187134502924</v>
      </c>
      <c r="V238" s="9">
        <f>R238/M238</f>
        <v>1.4198245614035088</v>
      </c>
      <c r="W238" s="5" t="n">
        <v>1</v>
      </c>
      <c r="X238" s="12" t="inlineStr">
        <is>
          <t>Reported rent above last ask ($25,000 to $28,500); Price changed on rental date</t>
        </is>
      </c>
      <c r="Y238">
        <f>IF(F238="","",VALUE(LEFT(F238,4)))</f>
        <v>2026</v>
      </c>
    </row>
    <row r="239">
      <c r="A239" s="5" t="inlineStr">
        <is>
          <t>565 Broome Street, Unit S21B</t>
        </is>
      </c>
      <c r="B239" s="5" t="inlineStr">
        <is>
          <t>S21B</t>
        </is>
      </c>
      <c r="C239" s="5" t="inlineStr">
        <is>
          <t>1004771199</t>
        </is>
      </c>
      <c r="D239" s="5" t="inlineStr">
        <is>
          <t>SoHo</t>
        </is>
      </c>
      <c r="E239" s="5" t="inlineStr">
        <is>
          <t>2025-08-07</t>
        </is>
      </c>
      <c r="F239" s="5" t="inlineStr">
        <is>
          <t>2025-08-21</t>
        </is>
      </c>
      <c r="G239" s="5" t="inlineStr">
        <is>
          <t>Listing syndication</t>
        </is>
      </c>
      <c r="H239" s="5" t="inlineStr">
        <is>
          <t>L:1885012279098236569</t>
        </is>
      </c>
      <c r="I239" s="14" t="inlineStr">
        <is>
          <t>listing record</t>
        </is>
      </c>
      <c r="J239" s="5" t="inlineStr">
        <is>
          <t>Unverified</t>
        </is>
      </c>
      <c r="K239" s="5" t="n"/>
      <c r="L239" s="6" t="n">
        <v>37500</v>
      </c>
      <c r="M239" s="6" t="n">
        <v>37500</v>
      </c>
      <c r="N239" s="5" t="inlineStr"/>
      <c r="O239" s="6" t="n">
        <v>1329234</v>
      </c>
      <c r="P239" s="5" t="inlineStr">
        <is>
          <t>FMV</t>
        </is>
      </c>
      <c r="Q239" s="5" t="inlineStr">
        <is>
          <t>4.0%</t>
        </is>
      </c>
      <c r="R239" s="6">
        <f>ROUND(O239*IF(O239&gt;5000000,0.065,IF(O239&gt;3000000,0.0525,0.04)),0)</f>
        <v>53169.0</v>
      </c>
      <c r="S239" s="6">
        <f>R239/12</f>
        <v>4430.75</v>
      </c>
      <c r="T239" s="6">
        <f>M239+S239</f>
        <v>41930.75</v>
      </c>
      <c r="U239" s="10">
        <f>S239/M239</f>
        <v>0.11815333333333333</v>
      </c>
      <c r="V239" s="9">
        <f>R239/M239</f>
        <v>1.41784</v>
      </c>
      <c r="W239" s="5" t="n">
        <v>1</v>
      </c>
      <c r="X239" s="5" t="inlineStr"/>
      <c r="Y239">
        <f>IF(F239="","",VALUE(LEFT(F239,4)))</f>
        <v>2025</v>
      </c>
    </row>
    <row r="240">
      <c r="A240" s="5" t="inlineStr">
        <is>
          <t>23 East 22nd Street, Unit 30A</t>
        </is>
      </c>
      <c r="B240" s="5" t="inlineStr">
        <is>
          <t>30A</t>
        </is>
      </c>
      <c r="C240" s="5" t="inlineStr">
        <is>
          <t>1008511941</t>
        </is>
      </c>
      <c r="D240" s="5" t="inlineStr">
        <is>
          <t>Flatiron</t>
        </is>
      </c>
      <c r="E240" s="5" t="inlineStr">
        <is>
          <t>2026-07-21</t>
        </is>
      </c>
      <c r="F240" s="5" t="inlineStr">
        <is>
          <t>2026-07-21</t>
        </is>
      </c>
      <c r="G240" s="5" t="inlineStr">
        <is>
          <t>Listing syndication</t>
        </is>
      </c>
      <c r="H240" s="5" t="inlineStr">
        <is>
          <t>L:2068413990536907489</t>
        </is>
      </c>
      <c r="I240" s="14" t="inlineStr">
        <is>
          <t>listing record</t>
        </is>
      </c>
      <c r="J240" s="5" t="inlineStr">
        <is>
          <t>Unverified</t>
        </is>
      </c>
      <c r="K240" s="5" t="n"/>
      <c r="L240" s="6" t="n">
        <v>45000</v>
      </c>
      <c r="M240" s="6" t="n">
        <v>40000</v>
      </c>
      <c r="N240" s="15" t="inlineStr">
        <is>
          <t>YES</t>
        </is>
      </c>
      <c r="O240" s="6" t="n">
        <v>1413100</v>
      </c>
      <c r="P240" s="5" t="inlineStr">
        <is>
          <t>FMV</t>
        </is>
      </c>
      <c r="Q240" s="5" t="inlineStr">
        <is>
          <t>4.0%</t>
        </is>
      </c>
      <c r="R240" s="6">
        <f>ROUND(O240*IF(O240&gt;5000000,0.065,IF(O240&gt;3000000,0.0525,0.04)),0)</f>
        <v>56524.0</v>
      </c>
      <c r="S240" s="6">
        <f>R240/12</f>
        <v>4710.333333333333</v>
      </c>
      <c r="T240" s="6">
        <f>M240+S240</f>
        <v>44710.333333333336</v>
      </c>
      <c r="U240" s="10">
        <f>S240/M240</f>
        <v>0.11775833333333333</v>
      </c>
      <c r="V240" s="9">
        <f>R240/M240</f>
        <v>1.4131</v>
      </c>
      <c r="W240" s="5" t="n">
        <v>1</v>
      </c>
      <c r="X240" s="12" t="inlineStr">
        <is>
          <t>Price changed on rental date</t>
        </is>
      </c>
      <c r="Y240">
        <f>IF(F240="","",VALUE(LEFT(F240,4)))</f>
        <v>2026</v>
      </c>
    </row>
    <row r="241">
      <c r="A241" s="5" t="inlineStr">
        <is>
          <t>565 Broome Street, Unit N18A</t>
        </is>
      </c>
      <c r="B241" s="5" t="inlineStr">
        <is>
          <t>N18A</t>
        </is>
      </c>
      <c r="C241" s="5" t="inlineStr">
        <is>
          <t>1004771149</t>
        </is>
      </c>
      <c r="D241" s="5" t="inlineStr">
        <is>
          <t>SoHo</t>
        </is>
      </c>
      <c r="E241" s="5" t="inlineStr">
        <is>
          <t>2026-04-10</t>
        </is>
      </c>
      <c r="F241" s="5" t="inlineStr">
        <is>
          <t>2026-05-04</t>
        </is>
      </c>
      <c r="G241" s="5" t="inlineStr">
        <is>
          <t>Compass listing</t>
        </is>
      </c>
      <c r="H241" s="5" t="inlineStr">
        <is>
          <t>L:2077790157933298729</t>
        </is>
      </c>
      <c r="I241" s="14" t="inlineStr">
        <is>
          <t>listing record</t>
        </is>
      </c>
      <c r="J241" s="5" t="inlineStr">
        <is>
          <t>Unverified</t>
        </is>
      </c>
      <c r="K241" s="5" t="n"/>
      <c r="L241" s="6" t="n">
        <v>30000</v>
      </c>
      <c r="M241" s="6" t="n">
        <v>31500</v>
      </c>
      <c r="N241" s="15" t="inlineStr">
        <is>
          <t>YES</t>
        </is>
      </c>
      <c r="O241" s="6" t="n">
        <v>1112298</v>
      </c>
      <c r="P241" s="5" t="inlineStr">
        <is>
          <t>FMV</t>
        </is>
      </c>
      <c r="Q241" s="5" t="inlineStr">
        <is>
          <t>4.0%</t>
        </is>
      </c>
      <c r="R241" s="6">
        <f>ROUND(O241*IF(O241&gt;5000000,0.065,IF(O241&gt;3000000,0.0525,0.04)),0)</f>
        <v>44492.0</v>
      </c>
      <c r="S241" s="6">
        <f>R241/12</f>
        <v>3707.6666666666665</v>
      </c>
      <c r="T241" s="6">
        <f>M241+S241</f>
        <v>35207.666666666664</v>
      </c>
      <c r="U241" s="10">
        <f>S241/M241</f>
        <v>0.1177037037037037</v>
      </c>
      <c r="V241" s="9">
        <f>R241/M241</f>
        <v>1.4124444444444444</v>
      </c>
      <c r="W241" s="5" t="n">
        <v>1</v>
      </c>
      <c r="X241" s="12" t="inlineStr">
        <is>
          <t>Reported rent above last ask ($30,000 to $31,500); Price changed on rental date</t>
        </is>
      </c>
      <c r="Y241">
        <f>IF(F241="","",VALUE(LEFT(F241,4)))</f>
        <v>2026</v>
      </c>
    </row>
    <row r="242">
      <c r="A242" s="5" t="inlineStr">
        <is>
          <t>11 Beach Street, Unit 6C</t>
        </is>
      </c>
      <c r="B242" s="5" t="inlineStr">
        <is>
          <t>6C</t>
        </is>
      </c>
      <c r="C242" s="5" t="inlineStr">
        <is>
          <t>1002121417</t>
        </is>
      </c>
      <c r="D242" s="5" t="inlineStr">
        <is>
          <t>TriBeCa</t>
        </is>
      </c>
      <c r="E242" s="5" t="inlineStr">
        <is>
          <t>2026-05-20</t>
        </is>
      </c>
      <c r="F242" s="5" t="inlineStr">
        <is>
          <t>2026-08-04</t>
        </is>
      </c>
      <c r="G242" s="5" t="inlineStr">
        <is>
          <t>Listing syndication</t>
        </is>
      </c>
      <c r="H242" s="5" t="inlineStr">
        <is>
          <t>L:2109574626443221361</t>
        </is>
      </c>
      <c r="I242" s="14" t="inlineStr">
        <is>
          <t>listing record</t>
        </is>
      </c>
      <c r="J242" s="5" t="inlineStr">
        <is>
          <t>Unverified</t>
        </is>
      </c>
      <c r="K242" s="5" t="n"/>
      <c r="L242" s="6" t="n">
        <v>38000</v>
      </c>
      <c r="M242" s="6" t="n">
        <v>38000</v>
      </c>
      <c r="N242" s="5" t="inlineStr"/>
      <c r="O242" s="6" t="n">
        <v>1341629</v>
      </c>
      <c r="P242" s="5" t="inlineStr">
        <is>
          <t>FMV</t>
        </is>
      </c>
      <c r="Q242" s="5" t="inlineStr">
        <is>
          <t>4.0%</t>
        </is>
      </c>
      <c r="R242" s="6">
        <f>ROUND(O242*IF(O242&gt;5000000,0.065,IF(O242&gt;3000000,0.0525,0.04)),0)</f>
        <v>53665.0</v>
      </c>
      <c r="S242" s="6">
        <f>R242/12</f>
        <v>4472.083333333333</v>
      </c>
      <c r="T242" s="6">
        <f>M242+S242</f>
        <v>42472.083333333336</v>
      </c>
      <c r="U242" s="10">
        <f>S242/M242</f>
        <v>0.11768640350877192</v>
      </c>
      <c r="V242" s="9">
        <f>R242/M242</f>
        <v>1.4122368421052631</v>
      </c>
      <c r="W242" s="5" t="n">
        <v>1</v>
      </c>
      <c r="X242" s="5" t="inlineStr"/>
      <c r="Y242">
        <f>IF(F242="","",VALUE(LEFT(F242,4)))</f>
        <v>2026</v>
      </c>
    </row>
    <row r="243">
      <c r="A243" s="5" t="inlineStr">
        <is>
          <t>200 East 79th Street, Unit 15B</t>
        </is>
      </c>
      <c r="B243" s="5" t="inlineStr">
        <is>
          <t>15B</t>
        </is>
      </c>
      <c r="C243" s="5" t="inlineStr">
        <is>
          <t>1014331139</t>
        </is>
      </c>
      <c r="D243" s="5" t="inlineStr">
        <is>
          <t>Upper East Side</t>
        </is>
      </c>
      <c r="E243" s="5" t="inlineStr">
        <is>
          <t>2026-07-09</t>
        </is>
      </c>
      <c r="F243" s="5" t="inlineStr">
        <is>
          <t>2026-07-09</t>
        </is>
      </c>
      <c r="G243" s="5" t="inlineStr">
        <is>
          <t>Listing syndication</t>
        </is>
      </c>
      <c r="H243" s="5" t="inlineStr">
        <is>
          <t>L:2145843960856214633</t>
        </is>
      </c>
      <c r="I243" s="14" t="inlineStr">
        <is>
          <t>listing record</t>
        </is>
      </c>
      <c r="J243" s="5" t="inlineStr">
        <is>
          <t>Unverified</t>
        </is>
      </c>
      <c r="K243" s="5" t="n"/>
      <c r="L243" s="6" t="n">
        <v>33000</v>
      </c>
      <c r="M243" s="6" t="n">
        <v>36000</v>
      </c>
      <c r="N243" s="15" t="inlineStr">
        <is>
          <t>YES</t>
        </is>
      </c>
      <c r="O243" s="6" t="n">
        <v>1270424</v>
      </c>
      <c r="P243" s="5" t="inlineStr">
        <is>
          <t>FMV</t>
        </is>
      </c>
      <c r="Q243" s="5" t="inlineStr">
        <is>
          <t>4.0%</t>
        </is>
      </c>
      <c r="R243" s="6">
        <f>ROUND(O243*IF(O243&gt;5000000,0.065,IF(O243&gt;3000000,0.0525,0.04)),0)</f>
        <v>50817.0</v>
      </c>
      <c r="S243" s="6">
        <f>R243/12</f>
        <v>4234.75</v>
      </c>
      <c r="T243" s="6">
        <f>M243+S243</f>
        <v>40234.75</v>
      </c>
      <c r="U243" s="10">
        <f>S243/M243</f>
        <v>0.11763194444444444</v>
      </c>
      <c r="V243" s="9">
        <f>R243/M243</f>
        <v>1.4115833333333334</v>
      </c>
      <c r="W243" s="5" t="n">
        <v>1</v>
      </c>
      <c r="X243" s="12" t="inlineStr">
        <is>
          <t>Reported rent above last ask ($33,000 to $36,000); Price changed on rental date</t>
        </is>
      </c>
      <c r="Y243">
        <f>IF(F243="","",VALUE(LEFT(F243,4)))</f>
        <v>2026</v>
      </c>
    </row>
    <row r="244">
      <c r="A244" s="5" t="inlineStr">
        <is>
          <t>520 West 28th Street, Unit 19</t>
        </is>
      </c>
      <c r="B244" s="5" t="inlineStr">
        <is>
          <t>19</t>
        </is>
      </c>
      <c r="C244" s="5" t="inlineStr">
        <is>
          <t>1006991321</t>
        </is>
      </c>
      <c r="D244" s="5" t="inlineStr">
        <is>
          <t>Chelsea</t>
        </is>
      </c>
      <c r="E244" s="5" t="inlineStr">
        <is>
          <t>2025-01-29</t>
        </is>
      </c>
      <c r="F244" s="5" t="inlineStr">
        <is>
          <t>2025-02-04</t>
        </is>
      </c>
      <c r="G244" s="5" t="inlineStr">
        <is>
          <t>Listing syndication</t>
        </is>
      </c>
      <c r="H244" s="5" t="inlineStr">
        <is>
          <t>L:1698592052386571953</t>
        </is>
      </c>
      <c r="I244" s="14" t="inlineStr">
        <is>
          <t>listing record</t>
        </is>
      </c>
      <c r="J244" s="5" t="inlineStr">
        <is>
          <t>Unverified</t>
        </is>
      </c>
      <c r="K244" s="5" t="n"/>
      <c r="L244" s="6" t="n">
        <v>30000</v>
      </c>
      <c r="M244" s="6" t="n">
        <v>29000</v>
      </c>
      <c r="N244" s="15" t="inlineStr">
        <is>
          <t>YES</t>
        </is>
      </c>
      <c r="O244" s="6" t="n">
        <v>1017420</v>
      </c>
      <c r="P244" s="5" t="inlineStr">
        <is>
          <t>FMV</t>
        </is>
      </c>
      <c r="Q244" s="5" t="inlineStr">
        <is>
          <t>4.0%</t>
        </is>
      </c>
      <c r="R244" s="6">
        <f>ROUND(O244*IF(O244&gt;5000000,0.065,IF(O244&gt;3000000,0.0525,0.04)),0)</f>
        <v>40697.0</v>
      </c>
      <c r="S244" s="6">
        <f>R244/12</f>
        <v>3391.4166666666665</v>
      </c>
      <c r="T244" s="6">
        <f>M244+S244</f>
        <v>32391.416666666668</v>
      </c>
      <c r="U244" s="10">
        <f>S244/M244</f>
        <v>0.11694540229885057</v>
      </c>
      <c r="V244" s="9">
        <f>R244/M244</f>
        <v>1.4033448275862068</v>
      </c>
      <c r="W244" s="5" t="n">
        <v>1</v>
      </c>
      <c r="X244" s="12" t="inlineStr">
        <is>
          <t>Price changed on rental date</t>
        </is>
      </c>
      <c r="Y244">
        <f>IF(F244="","",VALUE(LEFT(F244,4)))</f>
        <v>2025</v>
      </c>
    </row>
    <row r="245">
      <c r="A245" s="5" t="inlineStr">
        <is>
          <t>217 West 57th Street, Unit 79W</t>
        </is>
      </c>
      <c r="B245" s="5" t="inlineStr">
        <is>
          <t>79W</t>
        </is>
      </c>
      <c r="C245" s="5" t="inlineStr">
        <is>
          <t>1010291224</t>
        </is>
      </c>
      <c r="D245" s="5" t="inlineStr">
        <is>
          <t>Midtown Central</t>
        </is>
      </c>
      <c r="E245" s="5" t="n"/>
      <c r="F245" s="5" t="inlineStr">
        <is>
          <t>2025-06-02</t>
        </is>
      </c>
      <c r="G245" s="5" t="inlineStr">
        <is>
          <t>Listing syndication</t>
        </is>
      </c>
      <c r="H245" s="5" t="inlineStr">
        <is>
          <t>L:1775666378210329465</t>
        </is>
      </c>
      <c r="I245" s="14" t="inlineStr">
        <is>
          <t>listing record</t>
        </is>
      </c>
      <c r="J245" s="5" t="inlineStr">
        <is>
          <t>Unverified</t>
        </is>
      </c>
      <c r="K245" s="5" t="n"/>
      <c r="L245" s="6" t="n">
        <v>50000</v>
      </c>
      <c r="M245" s="6" t="n">
        <v>50000</v>
      </c>
      <c r="N245" s="5" t="inlineStr"/>
      <c r="O245" s="6" t="n">
        <v>1739375</v>
      </c>
      <c r="P245" s="5" t="inlineStr">
        <is>
          <t>FMV</t>
        </is>
      </c>
      <c r="Q245" s="5" t="inlineStr">
        <is>
          <t>4.0%</t>
        </is>
      </c>
      <c r="R245" s="6">
        <f>ROUND(O245*IF(O245&gt;5000000,0.065,IF(O245&gt;3000000,0.0525,0.04)),0)</f>
        <v>69575.0</v>
      </c>
      <c r="S245" s="6">
        <f>R245/12</f>
        <v>5797.916666666667</v>
      </c>
      <c r="T245" s="6">
        <f>M245+S245</f>
        <v>55797.916666666664</v>
      </c>
      <c r="U245" s="10">
        <f>S245/M245</f>
        <v>0.11595833333333334</v>
      </c>
      <c r="V245" s="9">
        <f>R245/M245</f>
        <v>1.3915</v>
      </c>
      <c r="W245" s="5" t="n">
        <v>1</v>
      </c>
      <c r="X245" s="5" t="inlineStr"/>
      <c r="Y245">
        <f>IF(F245="","",VALUE(LEFT(F245,4)))</f>
        <v>2025</v>
      </c>
    </row>
    <row r="246">
      <c r="A246" s="5" t="inlineStr">
        <is>
          <t>54 Greene Street, Unit 5B</t>
        </is>
      </c>
      <c r="B246" s="5" t="inlineStr">
        <is>
          <t>5B</t>
        </is>
      </c>
      <c r="C246" s="5" t="inlineStr">
        <is>
          <t>1004741713</t>
        </is>
      </c>
      <c r="D246" s="5" t="inlineStr">
        <is>
          <t>SoHo</t>
        </is>
      </c>
      <c r="E246" s="5" t="inlineStr">
        <is>
          <t>2026-09-03</t>
        </is>
      </c>
      <c r="F246" s="5" t="inlineStr">
        <is>
          <t>2026-09-03</t>
        </is>
      </c>
      <c r="G246" s="5" t="inlineStr">
        <is>
          <t>Listing syndication</t>
        </is>
      </c>
      <c r="H246" s="5" t="inlineStr">
        <is>
          <t>L:2172640124419694593</t>
        </is>
      </c>
      <c r="I246" s="14" t="inlineStr">
        <is>
          <t>listing record</t>
        </is>
      </c>
      <c r="J246" s="5" t="inlineStr">
        <is>
          <t>Unverified</t>
        </is>
      </c>
      <c r="K246" s="5" t="n"/>
      <c r="L246" s="6" t="n">
        <v>32500</v>
      </c>
      <c r="M246" s="6" t="n">
        <v>29995</v>
      </c>
      <c r="N246" s="15" t="inlineStr">
        <is>
          <t>YES</t>
        </is>
      </c>
      <c r="O246" s="6" t="n">
        <v>1043079</v>
      </c>
      <c r="P246" s="5" t="inlineStr">
        <is>
          <t>FMV</t>
        </is>
      </c>
      <c r="Q246" s="5" t="inlineStr">
        <is>
          <t>4.0%</t>
        </is>
      </c>
      <c r="R246" s="6">
        <f>ROUND(O246*IF(O246&gt;5000000,0.065,IF(O246&gt;3000000,0.0525,0.04)),0)</f>
        <v>41723.0</v>
      </c>
      <c r="S246" s="6">
        <f>R246/12</f>
        <v>3476.9166666666665</v>
      </c>
      <c r="T246" s="6">
        <f>M246+S246</f>
        <v>33471.916666666664</v>
      </c>
      <c r="U246" s="10">
        <f>S246/M246</f>
        <v>0.11591654164582986</v>
      </c>
      <c r="V246" s="9">
        <f>R246/M246</f>
        <v>1.3909984997499583</v>
      </c>
      <c r="W246" s="5" t="n">
        <v>1</v>
      </c>
      <c r="X246" s="12" t="inlineStr">
        <is>
          <t>Price changed on rental date</t>
        </is>
      </c>
      <c r="Y246">
        <f>IF(F246="","",VALUE(LEFT(F246,4)))</f>
        <v>2026</v>
      </c>
    </row>
    <row r="247">
      <c r="A247" s="5" t="inlineStr">
        <is>
          <t>101 Warren Street, Unit 3120</t>
        </is>
      </c>
      <c r="B247" s="5" t="inlineStr">
        <is>
          <t>3120</t>
        </is>
      </c>
      <c r="C247" s="5" t="inlineStr">
        <is>
          <t>1001421714</t>
        </is>
      </c>
      <c r="D247" s="5" t="inlineStr">
        <is>
          <t>TriBeCa</t>
        </is>
      </c>
      <c r="E247" s="5" t="inlineStr">
        <is>
          <t>2025-08-12</t>
        </is>
      </c>
      <c r="F247" s="5" t="inlineStr">
        <is>
          <t>2025-08-12</t>
        </is>
      </c>
      <c r="G247" s="5" t="inlineStr">
        <is>
          <t>Listing syndication</t>
        </is>
      </c>
      <c r="H247" s="5" t="inlineStr">
        <is>
          <t>L:1902323543387870137</t>
        </is>
      </c>
      <c r="I247" s="14" t="inlineStr">
        <is>
          <t>listing record</t>
        </is>
      </c>
      <c r="J247" s="5" t="inlineStr">
        <is>
          <t>Unverified</t>
        </is>
      </c>
      <c r="K247" s="5" t="n"/>
      <c r="L247" s="6" t="n">
        <v>30000</v>
      </c>
      <c r="M247" s="6" t="n">
        <v>30000</v>
      </c>
      <c r="N247" s="5" t="inlineStr"/>
      <c r="O247" s="6" t="n">
        <v>1042425</v>
      </c>
      <c r="P247" s="5" t="inlineStr">
        <is>
          <t>FMV</t>
        </is>
      </c>
      <c r="Q247" s="5" t="inlineStr">
        <is>
          <t>4.0%</t>
        </is>
      </c>
      <c r="R247" s="6">
        <f>ROUND(O247*IF(O247&gt;5000000,0.065,IF(O247&gt;3000000,0.0525,0.04)),0)</f>
        <v>41697.0</v>
      </c>
      <c r="S247" s="6">
        <f>R247/12</f>
        <v>3474.75</v>
      </c>
      <c r="T247" s="6">
        <f>M247+S247</f>
        <v>33474.75</v>
      </c>
      <c r="U247" s="10">
        <f>S247/M247</f>
        <v>0.115825</v>
      </c>
      <c r="V247" s="9">
        <f>R247/M247</f>
        <v>1.3899</v>
      </c>
      <c r="W247" s="5" t="n">
        <v>2</v>
      </c>
      <c r="X247" s="5" t="inlineStr"/>
      <c r="Y247">
        <f>IF(F247="","",VALUE(LEFT(F247,4)))</f>
        <v>2025</v>
      </c>
    </row>
    <row r="248">
      <c r="A248" s="5" t="inlineStr">
        <is>
          <t>301 Park Avenue, Unit 2312</t>
        </is>
      </c>
      <c r="B248" s="5" t="inlineStr">
        <is>
          <t>2312</t>
        </is>
      </c>
      <c r="C248" s="5" t="inlineStr">
        <is>
          <t>1013041323</t>
        </is>
      </c>
      <c r="D248" s="5" t="inlineStr">
        <is>
          <t>Midtown East</t>
        </is>
      </c>
      <c r="E248" s="5" t="inlineStr">
        <is>
          <t>2026-05-13</t>
        </is>
      </c>
      <c r="F248" s="5" t="inlineStr">
        <is>
          <t>2026-05-18</t>
        </is>
      </c>
      <c r="G248" s="5" t="inlineStr">
        <is>
          <t>Listing syndication</t>
        </is>
      </c>
      <c r="H248" s="5" t="inlineStr">
        <is>
          <t>L:2011800302061439041</t>
        </is>
      </c>
      <c r="I248" s="14" t="inlineStr">
        <is>
          <t>listing record</t>
        </is>
      </c>
      <c r="J248" s="5" t="inlineStr">
        <is>
          <t>Unverified</t>
        </is>
      </c>
      <c r="K248" s="5" t="n"/>
      <c r="L248" s="6" t="n">
        <v>32000</v>
      </c>
      <c r="M248" s="6" t="n">
        <v>32000</v>
      </c>
      <c r="N248" s="5" t="inlineStr"/>
      <c r="O248" s="6" t="n">
        <v>1099877</v>
      </c>
      <c r="P248" s="5" t="inlineStr">
        <is>
          <t>FMV</t>
        </is>
      </c>
      <c r="Q248" s="5" t="inlineStr">
        <is>
          <t>4.0%</t>
        </is>
      </c>
      <c r="R248" s="6">
        <f>ROUND(O248*IF(O248&gt;5000000,0.065,IF(O248&gt;3000000,0.0525,0.04)),0)</f>
        <v>43995.0</v>
      </c>
      <c r="S248" s="6">
        <f>R248/12</f>
        <v>3666.25</v>
      </c>
      <c r="T248" s="6">
        <f>M248+S248</f>
        <v>35666.25</v>
      </c>
      <c r="U248" s="10">
        <f>S248/M248</f>
        <v>0.1145703125</v>
      </c>
      <c r="V248" s="9">
        <f>R248/M248</f>
        <v>1.37484375</v>
      </c>
      <c r="W248" s="5" t="n">
        <v>1</v>
      </c>
      <c r="X248" s="5" t="inlineStr"/>
      <c r="Y248">
        <f>IF(F248="","",VALUE(LEFT(F248,4)))</f>
        <v>2026</v>
      </c>
    </row>
    <row r="249">
      <c r="A249" s="5" t="inlineStr">
        <is>
          <t>90 Lexington Avenue, Unit PHA</t>
        </is>
      </c>
      <c r="B249" s="5" t="inlineStr">
        <is>
          <t>PHA</t>
        </is>
      </c>
      <c r="C249" s="5" t="inlineStr">
        <is>
          <t>1008821153</t>
        </is>
      </c>
      <c r="D249" s="5" t="inlineStr">
        <is>
          <t>NoMad</t>
        </is>
      </c>
      <c r="E249" s="5" t="inlineStr">
        <is>
          <t>2026-04-30</t>
        </is>
      </c>
      <c r="F249" s="5" t="inlineStr">
        <is>
          <t>2026-05-12</t>
        </is>
      </c>
      <c r="G249" s="5" t="inlineStr">
        <is>
          <t>Listing syndication</t>
        </is>
      </c>
      <c r="H249" s="5" t="inlineStr">
        <is>
          <t>L:2013177339317545449</t>
        </is>
      </c>
      <c r="I249" s="14" t="inlineStr">
        <is>
          <t>listing record</t>
        </is>
      </c>
      <c r="J249" s="5" t="inlineStr">
        <is>
          <t>Unverified</t>
        </is>
      </c>
      <c r="K249" s="5" t="n"/>
      <c r="L249" s="6" t="n">
        <v>55000</v>
      </c>
      <c r="M249" s="6" t="n">
        <v>55000</v>
      </c>
      <c r="N249" s="5" t="inlineStr"/>
      <c r="O249" s="6" t="n">
        <v>1889333</v>
      </c>
      <c r="P249" s="5" t="inlineStr">
        <is>
          <t>FMV</t>
        </is>
      </c>
      <c r="Q249" s="5" t="inlineStr">
        <is>
          <t>4.0%</t>
        </is>
      </c>
      <c r="R249" s="6">
        <f>ROUND(O249*IF(O249&gt;5000000,0.065,IF(O249&gt;3000000,0.0525,0.04)),0)</f>
        <v>75573.0</v>
      </c>
      <c r="S249" s="6">
        <f>R249/12</f>
        <v>6297.75</v>
      </c>
      <c r="T249" s="6">
        <f>M249+S249</f>
        <v>61297.75</v>
      </c>
      <c r="U249" s="10">
        <f>S249/M249</f>
        <v>0.11450454545454546</v>
      </c>
      <c r="V249" s="9">
        <f>R249/M249</f>
        <v>1.3740545454545454</v>
      </c>
      <c r="W249" s="5" t="n">
        <v>1</v>
      </c>
      <c r="X249" s="5" t="inlineStr"/>
      <c r="Y249">
        <f>IF(F249="","",VALUE(LEFT(F249,4)))</f>
        <v>2026</v>
      </c>
    </row>
    <row r="250">
      <c r="A250" s="5" t="inlineStr">
        <is>
          <t>565 Broome Street, Unit SPHA</t>
        </is>
      </c>
      <c r="B250" s="5" t="inlineStr">
        <is>
          <t>SPHA</t>
        </is>
      </c>
      <c r="C250" s="5" t="inlineStr">
        <is>
          <t>1004771213</t>
        </is>
      </c>
      <c r="D250" s="5" t="inlineStr">
        <is>
          <t>SoHo</t>
        </is>
      </c>
      <c r="E250" s="5" t="n"/>
      <c r="F250" s="5" t="inlineStr">
        <is>
          <t>2026-04-24</t>
        </is>
      </c>
      <c r="G250" s="5" t="inlineStr">
        <is>
          <t>Listing syndication</t>
        </is>
      </c>
      <c r="H250" s="5" t="inlineStr">
        <is>
          <t>L:2087929505934037121</t>
        </is>
      </c>
      <c r="I250" s="14" t="inlineStr">
        <is>
          <t>listing record</t>
        </is>
      </c>
      <c r="J250" s="5" t="inlineStr">
        <is>
          <t>Unverified</t>
        </is>
      </c>
      <c r="K250" s="5" t="n"/>
      <c r="L250" s="6" t="n">
        <v>34500</v>
      </c>
      <c r="M250" s="6" t="n">
        <v>34500</v>
      </c>
      <c r="N250" s="5" t="inlineStr"/>
      <c r="O250" s="6" t="n">
        <v>1182480</v>
      </c>
      <c r="P250" s="5" t="inlineStr">
        <is>
          <t>FMV</t>
        </is>
      </c>
      <c r="Q250" s="5" t="inlineStr">
        <is>
          <t>4.0%</t>
        </is>
      </c>
      <c r="R250" s="6">
        <f>ROUND(O250*IF(O250&gt;5000000,0.065,IF(O250&gt;3000000,0.0525,0.04)),0)</f>
        <v>47299.0</v>
      </c>
      <c r="S250" s="6">
        <f>R250/12</f>
        <v>3941.5833333333335</v>
      </c>
      <c r="T250" s="6">
        <f>M250+S250</f>
        <v>38441.583333333336</v>
      </c>
      <c r="U250" s="10">
        <f>S250/M250</f>
        <v>0.1142487922705314</v>
      </c>
      <c r="V250" s="9">
        <f>R250/M250</f>
        <v>1.3709855072463768</v>
      </c>
      <c r="W250" s="5" t="n">
        <v>1</v>
      </c>
      <c r="X250" s="5" t="inlineStr"/>
      <c r="Y250">
        <f>IF(F250="","",VALUE(LEFT(F250,4)))</f>
        <v>2026</v>
      </c>
    </row>
    <row r="251">
      <c r="A251" s="5" t="inlineStr">
        <is>
          <t>100 Vandam Street, Unit 6C</t>
        </is>
      </c>
      <c r="B251" s="5" t="inlineStr">
        <is>
          <t>6C</t>
        </is>
      </c>
      <c r="C251" s="5" t="inlineStr">
        <is>
          <t>1005971420</t>
        </is>
      </c>
      <c r="D251" s="5" t="inlineStr">
        <is>
          <t>SoHo</t>
        </is>
      </c>
      <c r="E251" s="5" t="inlineStr">
        <is>
          <t>2025-03-16</t>
        </is>
      </c>
      <c r="F251" s="5" t="inlineStr">
        <is>
          <t>2025-03-18</t>
        </is>
      </c>
      <c r="G251" s="5" t="inlineStr">
        <is>
          <t>Listing syndication</t>
        </is>
      </c>
      <c r="H251" s="5" t="inlineStr">
        <is>
          <t>L:1410081849879380889</t>
        </is>
      </c>
      <c r="I251" s="14" t="inlineStr">
        <is>
          <t>listing record</t>
        </is>
      </c>
      <c r="J251" s="5" t="inlineStr">
        <is>
          <t>Unverified</t>
        </is>
      </c>
      <c r="K251" s="5" t="inlineStr">
        <is>
          <t>YES</t>
        </is>
      </c>
      <c r="L251" s="6" t="n">
        <v>38750</v>
      </c>
      <c r="M251" s="6" t="n">
        <v>38750</v>
      </c>
      <c r="N251" s="15" t="inlineStr">
        <is>
          <t>YES</t>
        </is>
      </c>
      <c r="O251" s="6" t="n">
        <v>1301794</v>
      </c>
      <c r="P251" s="5" t="inlineStr">
        <is>
          <t>FMV</t>
        </is>
      </c>
      <c r="Q251" s="5" t="inlineStr">
        <is>
          <t>4.0%</t>
        </is>
      </c>
      <c r="R251" s="6">
        <f>ROUND(O251*IF(O251&gt;5000000,0.065,IF(O251&gt;3000000,0.0525,0.04)),0)</f>
        <v>52072.0</v>
      </c>
      <c r="S251" s="6">
        <f>R251/12</f>
        <v>4339.333333333333</v>
      </c>
      <c r="T251" s="6">
        <f>M251+S251</f>
        <v>43089.333333333336</v>
      </c>
      <c r="U251" s="10">
        <f>S251/M251</f>
        <v>0.11198279569892472</v>
      </c>
      <c r="V251" s="9">
        <f>R251/M251</f>
        <v>1.3437935483870969</v>
      </c>
      <c r="W251" s="5" t="n">
        <v>63</v>
      </c>
      <c r="X251" s="12" t="inlineStr">
        <is>
          <t>Price changed on rental date; Relisted 15-90 days after reported lease; Possible unsold sponsor unit (owner holds 63 units)</t>
        </is>
      </c>
      <c r="Y251">
        <f>IF(F251="","",VALUE(LEFT(F251,4)))</f>
        <v>2025</v>
      </c>
    </row>
    <row r="252">
      <c r="A252" s="5" t="inlineStr">
        <is>
          <t>1200 5th Avenue, Unit PHB</t>
        </is>
      </c>
      <c r="B252" s="5" t="inlineStr">
        <is>
          <t>PHB</t>
        </is>
      </c>
      <c r="C252" s="5" t="inlineStr">
        <is>
          <t>1016071052</t>
        </is>
      </c>
      <c r="D252" s="5" t="inlineStr">
        <is>
          <t>Upper East Side</t>
        </is>
      </c>
      <c r="E252" s="5" t="n"/>
      <c r="F252" s="5" t="inlineStr">
        <is>
          <t>2026-03-09</t>
        </is>
      </c>
      <c r="G252" s="5" t="inlineStr">
        <is>
          <t>Listing syndication</t>
        </is>
      </c>
      <c r="H252" s="5" t="inlineStr">
        <is>
          <t>L:1982157404781992601</t>
        </is>
      </c>
      <c r="I252" s="14" t="inlineStr">
        <is>
          <t>listing record</t>
        </is>
      </c>
      <c r="J252" s="5" t="inlineStr">
        <is>
          <t>Unverified</t>
        </is>
      </c>
      <c r="K252" s="5" t="n"/>
      <c r="L252" s="6" t="n">
        <v>52000</v>
      </c>
      <c r="M252" s="6" t="n">
        <v>52000</v>
      </c>
      <c r="N252" s="5" t="inlineStr"/>
      <c r="O252" s="6" t="n">
        <v>1738170</v>
      </c>
      <c r="P252" s="5" t="inlineStr">
        <is>
          <t>FMV</t>
        </is>
      </c>
      <c r="Q252" s="5" t="inlineStr">
        <is>
          <t>4.0%</t>
        </is>
      </c>
      <c r="R252" s="6">
        <f>ROUND(O252*IF(O252&gt;5000000,0.065,IF(O252&gt;3000000,0.0525,0.04)),0)</f>
        <v>69527.0</v>
      </c>
      <c r="S252" s="6">
        <f>R252/12</f>
        <v>5793.916666666667</v>
      </c>
      <c r="T252" s="6">
        <f>M252+S252</f>
        <v>57793.916666666664</v>
      </c>
      <c r="U252" s="10">
        <f>S252/M252</f>
        <v>0.11142147435897437</v>
      </c>
      <c r="V252" s="9">
        <f>R252/M252</f>
        <v>1.3370576923076922</v>
      </c>
      <c r="W252" s="5" t="n">
        <v>1</v>
      </c>
      <c r="X252" s="5" t="inlineStr"/>
      <c r="Y252">
        <f>IF(F252="","",VALUE(LEFT(F252,4)))</f>
        <v>2026</v>
      </c>
    </row>
    <row r="253">
      <c r="A253" s="5" t="inlineStr">
        <is>
          <t>130 William Street, Unit PH65</t>
        </is>
      </c>
      <c r="B253" s="5" t="inlineStr">
        <is>
          <t>PH65</t>
        </is>
      </c>
      <c r="C253" s="5" t="inlineStr">
        <is>
          <t>1000771243</t>
        </is>
      </c>
      <c r="D253" s="5" t="inlineStr">
        <is>
          <t>Financial District</t>
        </is>
      </c>
      <c r="E253" s="5" t="inlineStr">
        <is>
          <t>2025-06-12</t>
        </is>
      </c>
      <c r="F253" s="5" t="inlineStr">
        <is>
          <t>2025-06-14</t>
        </is>
      </c>
      <c r="G253" s="5" t="inlineStr">
        <is>
          <t>Listing syndication</t>
        </is>
      </c>
      <c r="H253" s="5" t="inlineStr">
        <is>
          <t>L:1860272526227704081</t>
        </is>
      </c>
      <c r="I253" s="14" t="inlineStr">
        <is>
          <t>listing record</t>
        </is>
      </c>
      <c r="J253" s="5" t="inlineStr">
        <is>
          <t>Unverified</t>
        </is>
      </c>
      <c r="K253" s="5" t="inlineStr">
        <is>
          <t>YES</t>
        </is>
      </c>
      <c r="L253" s="6" t="n"/>
      <c r="M253" s="6" t="n">
        <v>75000</v>
      </c>
      <c r="N253" s="5" t="inlineStr"/>
      <c r="O253" s="6" t="n">
        <v>2464534</v>
      </c>
      <c r="P253" s="5" t="inlineStr">
        <is>
          <t>FMV</t>
        </is>
      </c>
      <c r="Q253" s="5" t="inlineStr">
        <is>
          <t>4.0%</t>
        </is>
      </c>
      <c r="R253" s="6">
        <f>ROUND(O253*IF(O253&gt;5000000,0.065,IF(O253&gt;3000000,0.0525,0.04)),0)</f>
        <v>98581.0</v>
      </c>
      <c r="S253" s="6">
        <f>R253/12</f>
        <v>8215.083333333334</v>
      </c>
      <c r="T253" s="6">
        <f>M253+S253</f>
        <v>83215.08333333333</v>
      </c>
      <c r="U253" s="10">
        <f>S253/M253</f>
        <v>0.10953444444444445</v>
      </c>
      <c r="V253" s="9">
        <f>R253/M253</f>
        <v>1.3144133333333334</v>
      </c>
      <c r="W253" s="5" t="n">
        <v>7</v>
      </c>
      <c r="X253" s="12" t="inlineStr">
        <is>
          <t>Relisted 15-90 days after reported lease; Possible unsold sponsor unit (owner holds 7 units)</t>
        </is>
      </c>
      <c r="Y253">
        <f>IF(F253="","",VALUE(LEFT(F253,4)))</f>
        <v>2025</v>
      </c>
    </row>
    <row r="254">
      <c r="A254" s="5" t="inlineStr">
        <is>
          <t>62 Reade Street, Unit 5</t>
        </is>
      </c>
      <c r="B254" s="5" t="inlineStr">
        <is>
          <t>5</t>
        </is>
      </c>
      <c r="C254" s="5" t="inlineStr">
        <is>
          <t>1001501506</t>
        </is>
      </c>
      <c r="D254" s="5" t="inlineStr">
        <is>
          <t>TriBeCa</t>
        </is>
      </c>
      <c r="E254" s="5" t="n"/>
      <c r="F254" s="5" t="inlineStr">
        <is>
          <t>2026-09-28</t>
        </is>
      </c>
      <c r="G254" s="5" t="inlineStr">
        <is>
          <t>Listing syndication</t>
        </is>
      </c>
      <c r="H254" s="5" t="inlineStr">
        <is>
          <t>L:2191508016281450033</t>
        </is>
      </c>
      <c r="I254" s="14" t="inlineStr">
        <is>
          <t>listing record</t>
        </is>
      </c>
      <c r="J254" s="5" t="inlineStr">
        <is>
          <t>Unverified</t>
        </is>
      </c>
      <c r="K254" s="5" t="n"/>
      <c r="L254" s="6" t="n">
        <v>30000</v>
      </c>
      <c r="M254" s="6" t="n">
        <v>35000</v>
      </c>
      <c r="N254" s="15" t="inlineStr">
        <is>
          <t>YES</t>
        </is>
      </c>
      <c r="O254" s="6" t="n">
        <v>1143181</v>
      </c>
      <c r="P254" s="5" t="inlineStr">
        <is>
          <t>FMV</t>
        </is>
      </c>
      <c r="Q254" s="5" t="inlineStr">
        <is>
          <t>4.0%</t>
        </is>
      </c>
      <c r="R254" s="6">
        <f>ROUND(O254*IF(O254&gt;5000000,0.065,IF(O254&gt;3000000,0.0525,0.04)),0)</f>
        <v>45727.0</v>
      </c>
      <c r="S254" s="6">
        <f>R254/12</f>
        <v>3810.5833333333335</v>
      </c>
      <c r="T254" s="6">
        <f>M254+S254</f>
        <v>38810.583333333336</v>
      </c>
      <c r="U254" s="10">
        <f>S254/M254</f>
        <v>0.10887380952380953</v>
      </c>
      <c r="V254" s="9">
        <f>R254/M254</f>
        <v>1.3064857142857143</v>
      </c>
      <c r="W254" s="5" t="n">
        <v>4</v>
      </c>
      <c r="X254" s="12" t="inlineStr">
        <is>
          <t>Reported rent above last ask ($30,000 to $35,000); Price changed on rental date</t>
        </is>
      </c>
      <c r="Y254">
        <f>IF(F254="","",VALUE(LEFT(F254,4)))</f>
        <v>2026</v>
      </c>
    </row>
    <row r="255">
      <c r="A255" s="5" t="inlineStr">
        <is>
          <t>1289 Lexington Avenue, Unit 6B</t>
        </is>
      </c>
      <c r="B255" s="5" t="inlineStr">
        <is>
          <t>6B</t>
        </is>
      </c>
      <c r="C255" s="5" t="inlineStr">
        <is>
          <t>1015152112</t>
        </is>
      </c>
      <c r="D255" s="5" t="inlineStr">
        <is>
          <t>Upper East Side</t>
        </is>
      </c>
      <c r="E255" s="5" t="inlineStr">
        <is>
          <t>2026-04-22</t>
        </is>
      </c>
      <c r="F255" s="5" t="inlineStr">
        <is>
          <t>2026-04-22</t>
        </is>
      </c>
      <c r="G255" s="5" t="inlineStr">
        <is>
          <t>Listing syndication</t>
        </is>
      </c>
      <c r="H255" s="5" t="inlineStr">
        <is>
          <t>L:1971891895215779393</t>
        </is>
      </c>
      <c r="I255" s="14" t="inlineStr">
        <is>
          <t>listing record</t>
        </is>
      </c>
      <c r="J255" s="5" t="inlineStr">
        <is>
          <t>Unverified</t>
        </is>
      </c>
      <c r="K255" s="5" t="inlineStr">
        <is>
          <t>YES</t>
        </is>
      </c>
      <c r="L255" s="6" t="n">
        <v>35900</v>
      </c>
      <c r="M255" s="6" t="n">
        <v>35900</v>
      </c>
      <c r="N255" s="5" t="inlineStr"/>
      <c r="O255" s="6" t="n">
        <v>1173035</v>
      </c>
      <c r="P255" s="5" t="inlineStr">
        <is>
          <t>FMV</t>
        </is>
      </c>
      <c r="Q255" s="5" t="inlineStr">
        <is>
          <t>4.0%</t>
        </is>
      </c>
      <c r="R255" s="6">
        <f>ROUND(O255*IF(O255&gt;5000000,0.065,IF(O255&gt;3000000,0.0525,0.04)),0)</f>
        <v>46921.0</v>
      </c>
      <c r="S255" s="6">
        <f>R255/12</f>
        <v>3910.0833333333335</v>
      </c>
      <c r="T255" s="6">
        <f>M255+S255</f>
        <v>39810.083333333336</v>
      </c>
      <c r="U255" s="10">
        <f>S255/M255</f>
        <v>0.10891597028783659</v>
      </c>
      <c r="V255" s="9">
        <f>R255/M255</f>
        <v>1.306991643454039</v>
      </c>
      <c r="W255" s="5" t="n">
        <v>1</v>
      </c>
      <c r="X255" s="12" t="inlineStr">
        <is>
          <t>Relisted 15-90 days after reported lease</t>
        </is>
      </c>
      <c r="Y255">
        <f>IF(F255="","",VALUE(LEFT(F255,4)))</f>
        <v>2026</v>
      </c>
    </row>
    <row r="256">
      <c r="A256" s="5" t="inlineStr">
        <is>
          <t>525 West 22nd Street, Unit 5D</t>
        </is>
      </c>
      <c r="B256" s="5" t="inlineStr">
        <is>
          <t>5D</t>
        </is>
      </c>
      <c r="C256" s="5" t="inlineStr">
        <is>
          <t>1006941026</t>
        </is>
      </c>
      <c r="D256" s="5" t="inlineStr">
        <is>
          <t>Chelsea</t>
        </is>
      </c>
      <c r="E256" s="5" t="inlineStr">
        <is>
          <t>2025-09-26</t>
        </is>
      </c>
      <c r="F256" s="5" t="inlineStr">
        <is>
          <t>2025-09-26</t>
        </is>
      </c>
      <c r="G256" s="5" t="inlineStr">
        <is>
          <t>Listing syndication</t>
        </is>
      </c>
      <c r="H256" s="5" t="inlineStr">
        <is>
          <t>L:1836481936943399241</t>
        </is>
      </c>
      <c r="I256" s="14" t="inlineStr">
        <is>
          <t>listing record</t>
        </is>
      </c>
      <c r="J256" s="5" t="inlineStr">
        <is>
          <t>Unverified</t>
        </is>
      </c>
      <c r="K256" s="5" t="inlineStr">
        <is>
          <t>YES</t>
        </is>
      </c>
      <c r="L256" s="6" t="n"/>
      <c r="M256" s="6" t="n">
        <v>35000</v>
      </c>
      <c r="N256" s="15" t="inlineStr">
        <is>
          <t>YES</t>
        </is>
      </c>
      <c r="O256" s="6" t="n">
        <v>1136182</v>
      </c>
      <c r="P256" s="5" t="inlineStr">
        <is>
          <t>FMV</t>
        </is>
      </c>
      <c r="Q256" s="5" t="inlineStr">
        <is>
          <t>4.0%</t>
        </is>
      </c>
      <c r="R256" s="6">
        <f>ROUND(O256*IF(O256&gt;5000000,0.065,IF(O256&gt;3000000,0.0525,0.04)),0)</f>
        <v>45447.0</v>
      </c>
      <c r="S256" s="6">
        <f>R256/12</f>
        <v>3787.25</v>
      </c>
      <c r="T256" s="6">
        <f>M256+S256</f>
        <v>38787.25</v>
      </c>
      <c r="U256" s="10">
        <f>S256/M256</f>
        <v>0.10820714285714286</v>
      </c>
      <c r="V256" s="9">
        <f>R256/M256</f>
        <v>1.2984857142857142</v>
      </c>
      <c r="W256" s="5" t="n">
        <v>1</v>
      </c>
      <c r="X256" s="12" t="inlineStr">
        <is>
          <t>Price changed on rental date; Relisted 15-90 days after reported lease</t>
        </is>
      </c>
      <c r="Y256">
        <f>IF(F256="","",VALUE(LEFT(F256,4)))</f>
        <v>2025</v>
      </c>
    </row>
    <row r="257">
      <c r="A257" s="5" t="inlineStr">
        <is>
          <t>500 West 18th Street, Unit EAST 19A</t>
        </is>
      </c>
      <c r="B257" s="5" t="inlineStr">
        <is>
          <t>E19A</t>
        </is>
      </c>
      <c r="C257" s="5" t="inlineStr">
        <is>
          <t>1006891201</t>
        </is>
      </c>
      <c r="D257" s="5" t="inlineStr">
        <is>
          <t>Chelsea</t>
        </is>
      </c>
      <c r="E257" s="5" t="inlineStr">
        <is>
          <t>2026-01-21</t>
        </is>
      </c>
      <c r="F257" s="5" t="inlineStr">
        <is>
          <t>2026-01-21</t>
        </is>
      </c>
      <c r="G257" s="5" t="inlineStr">
        <is>
          <t>Listing syndication</t>
        </is>
      </c>
      <c r="H257" s="5" t="inlineStr">
        <is>
          <t>L:1921140467449746697</t>
        </is>
      </c>
      <c r="I257" s="14" t="inlineStr">
        <is>
          <t>listing record</t>
        </is>
      </c>
      <c r="J257" s="5" t="inlineStr">
        <is>
          <t>Unverified</t>
        </is>
      </c>
      <c r="K257" s="5" t="n"/>
      <c r="L257" s="6" t="n">
        <v>40000</v>
      </c>
      <c r="M257" s="6" t="n">
        <v>36000</v>
      </c>
      <c r="N257" s="15" t="inlineStr">
        <is>
          <t>YES</t>
        </is>
      </c>
      <c r="O257" s="6" t="n">
        <v>1169792</v>
      </c>
      <c r="P257" s="5" t="inlineStr">
        <is>
          <t>FMV</t>
        </is>
      </c>
      <c r="Q257" s="5" t="inlineStr">
        <is>
          <t>4.0%</t>
        </is>
      </c>
      <c r="R257" s="6">
        <f>ROUND(O257*IF(O257&gt;5000000,0.065,IF(O257&gt;3000000,0.0525,0.04)),0)</f>
        <v>46792.0</v>
      </c>
      <c r="S257" s="6">
        <f>R257/12</f>
        <v>3899.3333333333335</v>
      </c>
      <c r="T257" s="6">
        <f>M257+S257</f>
        <v>39899.333333333336</v>
      </c>
      <c r="U257" s="10">
        <f>S257/M257</f>
        <v>0.10831481481481482</v>
      </c>
      <c r="V257" s="9">
        <f>R257/M257</f>
        <v>1.2997777777777777</v>
      </c>
      <c r="W257" s="5" t="n">
        <v>1</v>
      </c>
      <c r="X257" s="12" t="inlineStr">
        <is>
          <t>Price changed on rental date</t>
        </is>
      </c>
      <c r="Y257">
        <f>IF(F257="","",VALUE(LEFT(F257,4)))</f>
        <v>2026</v>
      </c>
    </row>
    <row r="258">
      <c r="A258" s="5" t="inlineStr">
        <is>
          <t>551 West 21st Street, Unit 7B</t>
        </is>
      </c>
      <c r="B258" s="5" t="inlineStr">
        <is>
          <t>7B</t>
        </is>
      </c>
      <c r="C258" s="5" t="inlineStr">
        <is>
          <t>1006931121</t>
        </is>
      </c>
      <c r="D258" s="5" t="inlineStr">
        <is>
          <t>Chelsea</t>
        </is>
      </c>
      <c r="E258" s="5" t="n"/>
      <c r="F258" s="5" t="inlineStr">
        <is>
          <t>2026-01-15</t>
        </is>
      </c>
      <c r="G258" s="5" t="inlineStr">
        <is>
          <t>Listing syndication</t>
        </is>
      </c>
      <c r="H258" s="5" t="inlineStr">
        <is>
          <t>L:1820360028834482897</t>
        </is>
      </c>
      <c r="I258" s="14" t="inlineStr">
        <is>
          <t>listing record</t>
        </is>
      </c>
      <c r="J258" s="5" t="inlineStr">
        <is>
          <t>Unverified</t>
        </is>
      </c>
      <c r="K258" s="5" t="inlineStr">
        <is>
          <t>YES</t>
        </is>
      </c>
      <c r="L258" s="6" t="n">
        <v>49500</v>
      </c>
      <c r="M258" s="6" t="n">
        <v>31500</v>
      </c>
      <c r="N258" s="15" t="inlineStr">
        <is>
          <t>YES</t>
        </is>
      </c>
      <c r="O258" s="6" t="n">
        <v>1026261</v>
      </c>
      <c r="P258" s="5" t="inlineStr">
        <is>
          <t>FMV</t>
        </is>
      </c>
      <c r="Q258" s="5" t="inlineStr">
        <is>
          <t>4.0%</t>
        </is>
      </c>
      <c r="R258" s="6">
        <f>ROUND(O258*IF(O258&gt;5000000,0.065,IF(O258&gt;3000000,0.0525,0.04)),0)</f>
        <v>41050.0</v>
      </c>
      <c r="S258" s="6">
        <f>R258/12</f>
        <v>3420.8333333333335</v>
      </c>
      <c r="T258" s="6">
        <f>M258+S258</f>
        <v>34920.833333333336</v>
      </c>
      <c r="U258" s="10">
        <f>S258/M258</f>
        <v>0.1085978835978836</v>
      </c>
      <c r="V258" s="9">
        <f>R258/M258</f>
        <v>1.3031746031746032</v>
      </c>
      <c r="W258" s="5" t="n">
        <v>1</v>
      </c>
      <c r="X258" s="12" t="inlineStr">
        <is>
          <t>Price changed on rental date; Relisted 15-90 days after reported lease</t>
        </is>
      </c>
      <c r="Y258">
        <f>IF(F258="","",VALUE(LEFT(F258,4)))</f>
        <v>2026</v>
      </c>
    </row>
    <row r="259">
      <c r="A259" s="5" t="inlineStr">
        <is>
          <t>502 Park Avenue, Unit PH27</t>
        </is>
      </c>
      <c r="B259" s="5" t="inlineStr">
        <is>
          <t>PH27</t>
        </is>
      </c>
      <c r="C259" s="5" t="inlineStr">
        <is>
          <t>1013741258</t>
        </is>
      </c>
      <c r="D259" s="5" t="inlineStr">
        <is>
          <t>Upper East Side</t>
        </is>
      </c>
      <c r="E259" s="5" t="inlineStr">
        <is>
          <t>2026-08-27</t>
        </is>
      </c>
      <c r="F259" s="5" t="inlineStr">
        <is>
          <t>2026-09-01</t>
        </is>
      </c>
      <c r="G259" s="5" t="inlineStr">
        <is>
          <t>Listing syndication</t>
        </is>
      </c>
      <c r="H259" s="5" t="inlineStr">
        <is>
          <t>L:2155084383046274449</t>
        </is>
      </c>
      <c r="I259" s="14" t="inlineStr">
        <is>
          <t>listing record</t>
        </is>
      </c>
      <c r="J259" s="5" t="inlineStr">
        <is>
          <t>Unverified</t>
        </is>
      </c>
      <c r="K259" s="5" t="n"/>
      <c r="L259" s="6" t="n">
        <v>60000</v>
      </c>
      <c r="M259" s="6" t="n">
        <v>70000</v>
      </c>
      <c r="N259" s="15" t="inlineStr">
        <is>
          <t>YES</t>
        </is>
      </c>
      <c r="O259" s="6" t="n">
        <v>2251707</v>
      </c>
      <c r="P259" s="5" t="inlineStr">
        <is>
          <t>FMV</t>
        </is>
      </c>
      <c r="Q259" s="5" t="inlineStr">
        <is>
          <t>4.0%</t>
        </is>
      </c>
      <c r="R259" s="6">
        <f>ROUND(O259*IF(O259&gt;5000000,0.065,IF(O259&gt;3000000,0.0525,0.04)),0)</f>
        <v>90068.0</v>
      </c>
      <c r="S259" s="6">
        <f>R259/12</f>
        <v>7505.666666666667</v>
      </c>
      <c r="T259" s="6">
        <f>M259+S259</f>
        <v>77505.66666666667</v>
      </c>
      <c r="U259" s="10">
        <f>S259/M259</f>
        <v>0.10722380952380953</v>
      </c>
      <c r="V259" s="9">
        <f>R259/M259</f>
        <v>1.2866857142857142</v>
      </c>
      <c r="W259" s="5" t="n">
        <v>1</v>
      </c>
      <c r="X259" s="12" t="inlineStr">
        <is>
          <t>Reported rent above last ask ($60,000 to $70,000); Price changed on rental date</t>
        </is>
      </c>
      <c r="Y259">
        <f>IF(F259="","",VALUE(LEFT(F259,4)))</f>
        <v>2026</v>
      </c>
    </row>
    <row r="260">
      <c r="A260" s="5" t="inlineStr">
        <is>
          <t>157 West 57th Street, Unit 47A</t>
        </is>
      </c>
      <c r="B260" s="5" t="inlineStr">
        <is>
          <t>47A</t>
        </is>
      </c>
      <c r="C260" s="5" t="inlineStr">
        <is>
          <t>1010101639</t>
        </is>
      </c>
      <c r="D260" s="5" t="inlineStr">
        <is>
          <t>Midtown Central</t>
        </is>
      </c>
      <c r="E260" s="5" t="inlineStr">
        <is>
          <t>2026-02-11</t>
        </is>
      </c>
      <c r="F260" s="5" t="inlineStr">
        <is>
          <t>2026-02-11</t>
        </is>
      </c>
      <c r="G260" s="5" t="inlineStr">
        <is>
          <t>Listing syndication</t>
        </is>
      </c>
      <c r="H260" s="5" t="inlineStr">
        <is>
          <t>L:1958223794533072617</t>
        </is>
      </c>
      <c r="I260" s="14" t="inlineStr">
        <is>
          <t>listing record</t>
        </is>
      </c>
      <c r="J260" s="5" t="inlineStr">
        <is>
          <t>Unverified</t>
        </is>
      </c>
      <c r="K260" s="5" t="n"/>
      <c r="L260" s="6" t="n">
        <v>55000</v>
      </c>
      <c r="M260" s="6" t="n">
        <v>50000</v>
      </c>
      <c r="N260" s="15" t="inlineStr">
        <is>
          <t>YES</t>
        </is>
      </c>
      <c r="O260" s="6" t="n">
        <v>1603991</v>
      </c>
      <c r="P260" s="5" t="inlineStr">
        <is>
          <t>FMV</t>
        </is>
      </c>
      <c r="Q260" s="5" t="inlineStr">
        <is>
          <t>4.0%</t>
        </is>
      </c>
      <c r="R260" s="6">
        <f>ROUND(O260*IF(O260&gt;5000000,0.065,IF(O260&gt;3000000,0.0525,0.04)),0)</f>
        <v>64160.0</v>
      </c>
      <c r="S260" s="6">
        <f>R260/12</f>
        <v>5346.666666666667</v>
      </c>
      <c r="T260" s="6">
        <f>M260+S260</f>
        <v>55346.666666666664</v>
      </c>
      <c r="U260" s="10">
        <f>S260/M260</f>
        <v>0.10693333333333334</v>
      </c>
      <c r="V260" s="9">
        <f>R260/M260</f>
        <v>1.2832</v>
      </c>
      <c r="W260" s="5" t="n">
        <v>2</v>
      </c>
      <c r="X260" s="12" t="inlineStr">
        <is>
          <t>Price changed on rental date</t>
        </is>
      </c>
      <c r="Y260">
        <f>IF(F260="","",VALUE(LEFT(F260,4)))</f>
        <v>2026</v>
      </c>
    </row>
    <row r="261">
      <c r="A261" s="5" t="inlineStr">
        <is>
          <t>79 Laight Street, Unit 5C</t>
        </is>
      </c>
      <c r="B261" s="5" t="inlineStr">
        <is>
          <t>5C</t>
        </is>
      </c>
      <c r="C261" s="5" t="inlineStr">
        <is>
          <t>1002171026</t>
        </is>
      </c>
      <c r="D261" s="5" t="inlineStr">
        <is>
          <t>TriBeCa</t>
        </is>
      </c>
      <c r="E261" s="5" t="inlineStr">
        <is>
          <t>2026-06-29</t>
        </is>
      </c>
      <c r="F261" s="5" t="inlineStr">
        <is>
          <t>2026-07-30</t>
        </is>
      </c>
      <c r="G261" s="5" t="inlineStr">
        <is>
          <t>Listing syndication</t>
        </is>
      </c>
      <c r="H261" s="5" t="inlineStr">
        <is>
          <t>L:1936762545197902049</t>
        </is>
      </c>
      <c r="I261" s="14" t="inlineStr">
        <is>
          <t>listing record</t>
        </is>
      </c>
      <c r="J261" s="5" t="inlineStr">
        <is>
          <t>Unverified</t>
        </is>
      </c>
      <c r="K261" s="5" t="inlineStr">
        <is>
          <t>YES</t>
        </is>
      </c>
      <c r="L261" s="6" t="n">
        <v>35000</v>
      </c>
      <c r="M261" s="6" t="n">
        <v>32000</v>
      </c>
      <c r="N261" s="15" t="inlineStr">
        <is>
          <t>YES</t>
        </is>
      </c>
      <c r="O261" s="6" t="n">
        <v>1022942</v>
      </c>
      <c r="P261" s="5" t="inlineStr">
        <is>
          <t>FMV</t>
        </is>
      </c>
      <c r="Q261" s="5" t="inlineStr">
        <is>
          <t>4.0%</t>
        </is>
      </c>
      <c r="R261" s="6">
        <f>ROUND(O261*IF(O261&gt;5000000,0.065,IF(O261&gt;3000000,0.0525,0.04)),0)</f>
        <v>40918.0</v>
      </c>
      <c r="S261" s="6">
        <f>R261/12</f>
        <v>3409.8333333333335</v>
      </c>
      <c r="T261" s="6">
        <f>M261+S261</f>
        <v>35409.833333333336</v>
      </c>
      <c r="U261" s="10">
        <f>S261/M261</f>
        <v>0.10655729166666666</v>
      </c>
      <c r="V261" s="9">
        <f>R261/M261</f>
        <v>1.2786875</v>
      </c>
      <c r="W261" s="5" t="n">
        <v>1</v>
      </c>
      <c r="X261" s="12" t="inlineStr">
        <is>
          <t>Price changed on rental date; Relisted 15-90 days after reported lease</t>
        </is>
      </c>
      <c r="Y261">
        <f>IF(F261="","",VALUE(LEFT(F261,4)))</f>
        <v>2026</v>
      </c>
    </row>
    <row r="262">
      <c r="A262" s="5" t="inlineStr">
        <is>
          <t>610 Park Avenue, Unit 12EF</t>
        </is>
      </c>
      <c r="B262" s="5" t="inlineStr">
        <is>
          <t>12EF</t>
        </is>
      </c>
      <c r="C262" s="5" t="inlineStr">
        <is>
          <t>1013791177</t>
        </is>
      </c>
      <c r="D262" s="5" t="inlineStr">
        <is>
          <t>Upper East Side</t>
        </is>
      </c>
      <c r="E262" s="5" t="inlineStr">
        <is>
          <t>2026-07-08</t>
        </is>
      </c>
      <c r="F262" s="5" t="inlineStr">
        <is>
          <t>2026-07-27</t>
        </is>
      </c>
      <c r="G262" s="5" t="inlineStr">
        <is>
          <t>Listing syndication</t>
        </is>
      </c>
      <c r="H262" s="5" t="inlineStr">
        <is>
          <t>L:2113909448318535337</t>
        </is>
      </c>
      <c r="I262" s="14" t="inlineStr">
        <is>
          <t>listing record</t>
        </is>
      </c>
      <c r="J262" s="5" t="inlineStr">
        <is>
          <t>Unverified</t>
        </is>
      </c>
      <c r="K262" s="5" t="n"/>
      <c r="L262" s="6" t="n">
        <v>47500</v>
      </c>
      <c r="M262" s="6" t="n">
        <v>45000</v>
      </c>
      <c r="N262" s="15" t="inlineStr">
        <is>
          <t>YES</t>
        </is>
      </c>
      <c r="O262" s="6" t="n">
        <v>1441421</v>
      </c>
      <c r="P262" s="5" t="inlineStr">
        <is>
          <t>FMV</t>
        </is>
      </c>
      <c r="Q262" s="5" t="inlineStr">
        <is>
          <t>4.0%</t>
        </is>
      </c>
      <c r="R262" s="6">
        <f>ROUND(O262*IF(O262&gt;5000000,0.065,IF(O262&gt;3000000,0.0525,0.04)),0)</f>
        <v>57657.0</v>
      </c>
      <c r="S262" s="6">
        <f>R262/12</f>
        <v>4804.75</v>
      </c>
      <c r="T262" s="6">
        <f>M262+S262</f>
        <v>49804.75</v>
      </c>
      <c r="U262" s="10">
        <f>S262/M262</f>
        <v>0.10677222222222223</v>
      </c>
      <c r="V262" s="9">
        <f>R262/M262</f>
        <v>1.2812666666666668</v>
      </c>
      <c r="W262" s="5" t="n">
        <v>1</v>
      </c>
      <c r="X262" s="12" t="inlineStr">
        <is>
          <t>Price changed on rental date</t>
        </is>
      </c>
      <c r="Y262">
        <f>IF(F262="","",VALUE(LEFT(F262,4)))</f>
        <v>2026</v>
      </c>
    </row>
    <row r="263">
      <c r="A263" s="5" t="inlineStr">
        <is>
          <t>301 Park Avenue, Unit 1912</t>
        </is>
      </c>
      <c r="B263" s="5" t="inlineStr">
        <is>
          <t>1912</t>
        </is>
      </c>
      <c r="C263" s="5" t="inlineStr">
        <is>
          <t>1013041007</t>
        </is>
      </c>
      <c r="D263" s="5" t="inlineStr">
        <is>
          <t>Midtown East</t>
        </is>
      </c>
      <c r="E263" s="5" t="inlineStr">
        <is>
          <t>2025-11-16</t>
        </is>
      </c>
      <c r="F263" s="5" t="inlineStr">
        <is>
          <t>2025-11-26</t>
        </is>
      </c>
      <c r="G263" s="5" t="inlineStr">
        <is>
          <t>Listing syndication</t>
        </is>
      </c>
      <c r="H263" s="5" t="inlineStr">
        <is>
          <t>L:1921344621552545497</t>
        </is>
      </c>
      <c r="I263" s="14" t="inlineStr">
        <is>
          <t>listing record</t>
        </is>
      </c>
      <c r="J263" s="5" t="inlineStr">
        <is>
          <t>Unverified</t>
        </is>
      </c>
      <c r="K263" s="5" t="n"/>
      <c r="L263" s="6" t="n">
        <v>38000</v>
      </c>
      <c r="M263" s="6" t="n">
        <v>35000</v>
      </c>
      <c r="N263" s="15" t="inlineStr">
        <is>
          <t>YES</t>
        </is>
      </c>
      <c r="O263" s="6" t="n">
        <v>1099877</v>
      </c>
      <c r="P263" s="5" t="inlineStr">
        <is>
          <t>FMV</t>
        </is>
      </c>
      <c r="Q263" s="5" t="inlineStr">
        <is>
          <t>4.0%</t>
        </is>
      </c>
      <c r="R263" s="6">
        <f>ROUND(O263*IF(O263&gt;5000000,0.065,IF(O263&gt;3000000,0.0525,0.04)),0)</f>
        <v>43995.0</v>
      </c>
      <c r="S263" s="6">
        <f>R263/12</f>
        <v>3666.25</v>
      </c>
      <c r="T263" s="6">
        <f>M263+S263</f>
        <v>38666.25</v>
      </c>
      <c r="U263" s="10">
        <f>S263/M263</f>
        <v>0.10475</v>
      </c>
      <c r="V263" s="9">
        <f>R263/M263</f>
        <v>1.257</v>
      </c>
      <c r="W263" s="5" t="n">
        <v>1</v>
      </c>
      <c r="X263" s="12" t="inlineStr">
        <is>
          <t>Price changed on rental date</t>
        </is>
      </c>
      <c r="Y263">
        <f>IF(F263="","",VALUE(LEFT(F263,4)))</f>
        <v>2025</v>
      </c>
    </row>
    <row r="264">
      <c r="A264" s="5" t="inlineStr">
        <is>
          <t>500 West 18th Street, Unit E20B</t>
        </is>
      </c>
      <c r="B264" s="5" t="inlineStr">
        <is>
          <t>E20B</t>
        </is>
      </c>
      <c r="C264" s="5" t="inlineStr">
        <is>
          <t>1006891209</t>
        </is>
      </c>
      <c r="D264" s="5" t="inlineStr">
        <is>
          <t>Chelsea</t>
        </is>
      </c>
      <c r="E264" s="5" t="inlineStr">
        <is>
          <t>2026-06-29</t>
        </is>
      </c>
      <c r="F264" s="5" t="inlineStr">
        <is>
          <t>2026-07-14</t>
        </is>
      </c>
      <c r="G264" s="5" t="inlineStr">
        <is>
          <t>Listing syndication</t>
        </is>
      </c>
      <c r="H264" s="5" t="inlineStr">
        <is>
          <t>L:2119669605792717569</t>
        </is>
      </c>
      <c r="I264" s="14" t="inlineStr">
        <is>
          <t>listing record</t>
        </is>
      </c>
      <c r="J264" s="5" t="inlineStr">
        <is>
          <t>Unverified</t>
        </is>
      </c>
      <c r="K264" s="5" t="n"/>
      <c r="L264" s="6" t="n">
        <v>38500</v>
      </c>
      <c r="M264" s="6" t="n">
        <v>38500</v>
      </c>
      <c r="N264" s="5" t="inlineStr"/>
      <c r="O264" s="6" t="n">
        <v>1205169</v>
      </c>
      <c r="P264" s="5" t="inlineStr">
        <is>
          <t>FMV</t>
        </is>
      </c>
      <c r="Q264" s="5" t="inlineStr">
        <is>
          <t>4.0%</t>
        </is>
      </c>
      <c r="R264" s="6">
        <f>ROUND(O264*IF(O264&gt;5000000,0.065,IF(O264&gt;3000000,0.0525,0.04)),0)</f>
        <v>48207.0</v>
      </c>
      <c r="S264" s="6">
        <f>R264/12</f>
        <v>4017.25</v>
      </c>
      <c r="T264" s="6">
        <f>M264+S264</f>
        <v>42517.25</v>
      </c>
      <c r="U264" s="10">
        <f>S264/M264</f>
        <v>0.10434415584415585</v>
      </c>
      <c r="V264" s="9">
        <f>R264/M264</f>
        <v>1.2521298701298702</v>
      </c>
      <c r="W264" s="5" t="n">
        <v>1</v>
      </c>
      <c r="X264" s="5" t="inlineStr"/>
      <c r="Y264">
        <f>IF(F264="","",VALUE(LEFT(F264,4)))</f>
        <v>2026</v>
      </c>
    </row>
    <row r="265">
      <c r="A265" s="5" t="inlineStr">
        <is>
          <t>217 West 57th Street, Unit 69E</t>
        </is>
      </c>
      <c r="B265" s="5" t="inlineStr">
        <is>
          <t>69E</t>
        </is>
      </c>
      <c r="C265" s="5" t="inlineStr">
        <is>
          <t>1010291216</t>
        </is>
      </c>
      <c r="D265" s="5" t="inlineStr">
        <is>
          <t>Midtown Central</t>
        </is>
      </c>
      <c r="E265" s="5" t="n"/>
      <c r="F265" s="5" t="inlineStr">
        <is>
          <t>2026-09-08</t>
        </is>
      </c>
      <c r="G265" s="5" t="inlineStr">
        <is>
          <t>Compass listing</t>
        </is>
      </c>
      <c r="H265" s="5" t="inlineStr">
        <is>
          <t>L:2155943315956073689</t>
        </is>
      </c>
      <c r="I265" s="14" t="inlineStr">
        <is>
          <t>listing record</t>
        </is>
      </c>
      <c r="J265" s="5" t="inlineStr">
        <is>
          <t>Unverified</t>
        </is>
      </c>
      <c r="K265" s="5" t="n"/>
      <c r="L265" s="6" t="n">
        <v>70000</v>
      </c>
      <c r="M265" s="6" t="n">
        <v>60000</v>
      </c>
      <c r="N265" s="15" t="inlineStr">
        <is>
          <t>YES</t>
        </is>
      </c>
      <c r="O265" s="6" t="n">
        <v>1854015</v>
      </c>
      <c r="P265" s="5" t="inlineStr">
        <is>
          <t>FMV</t>
        </is>
      </c>
      <c r="Q265" s="5" t="inlineStr">
        <is>
          <t>4.0%</t>
        </is>
      </c>
      <c r="R265" s="6">
        <f>ROUND(O265*IF(O265&gt;5000000,0.065,IF(O265&gt;3000000,0.0525,0.04)),0)</f>
        <v>74161.0</v>
      </c>
      <c r="S265" s="6">
        <f>R265/12</f>
        <v>6180.083333333333</v>
      </c>
      <c r="T265" s="6">
        <f>M265+S265</f>
        <v>66180.08333333333</v>
      </c>
      <c r="U265" s="10">
        <f>S265/M265</f>
        <v>0.10300138888888888</v>
      </c>
      <c r="V265" s="9">
        <f>R265/M265</f>
        <v>1.2360166666666668</v>
      </c>
      <c r="W265" s="5" t="n">
        <v>1</v>
      </c>
      <c r="X265" s="12" t="inlineStr">
        <is>
          <t>Price changed on rental date</t>
        </is>
      </c>
      <c r="Y265">
        <f>IF(F265="","",VALUE(LEFT(F265,4)))</f>
        <v>2026</v>
      </c>
    </row>
    <row r="266">
      <c r="A266" s="5" t="inlineStr">
        <is>
          <t>220 Central Park South, Unit 22C</t>
        </is>
      </c>
      <c r="B266" s="5" t="inlineStr">
        <is>
          <t>22C</t>
        </is>
      </c>
      <c r="C266" s="5" t="inlineStr">
        <is>
          <t>1010301031</t>
        </is>
      </c>
      <c r="D266" s="5" t="inlineStr">
        <is>
          <t>Central Park South</t>
        </is>
      </c>
      <c r="E266" s="5" t="inlineStr">
        <is>
          <t>2026-04-16</t>
        </is>
      </c>
      <c r="F266" s="5" t="inlineStr">
        <is>
          <t>2026-04-25</t>
        </is>
      </c>
      <c r="G266" s="5" t="inlineStr">
        <is>
          <t>Listing syndication</t>
        </is>
      </c>
      <c r="H266" s="5" t="inlineStr">
        <is>
          <t>L:2024191538774315873</t>
        </is>
      </c>
      <c r="I266" s="14" t="inlineStr">
        <is>
          <t>listing record</t>
        </is>
      </c>
      <c r="J266" s="5" t="inlineStr">
        <is>
          <t>Unverified</t>
        </is>
      </c>
      <c r="K266" s="5" t="n"/>
      <c r="L266" s="6" t="n">
        <v>55000</v>
      </c>
      <c r="M266" s="6" t="n">
        <v>49500</v>
      </c>
      <c r="N266" s="15" t="inlineStr">
        <is>
          <t>YES</t>
        </is>
      </c>
      <c r="O266" s="6" t="n">
        <v>1517385</v>
      </c>
      <c r="P266" s="5" t="inlineStr">
        <is>
          <t>FMV</t>
        </is>
      </c>
      <c r="Q266" s="5" t="inlineStr">
        <is>
          <t>4.0%</t>
        </is>
      </c>
      <c r="R266" s="6">
        <f>ROUND(O266*IF(O266&gt;5000000,0.065,IF(O266&gt;3000000,0.0525,0.04)),0)</f>
        <v>60695.0</v>
      </c>
      <c r="S266" s="6">
        <f>R266/12</f>
        <v>5057.916666666667</v>
      </c>
      <c r="T266" s="6">
        <f>M266+S266</f>
        <v>54557.916666666664</v>
      </c>
      <c r="U266" s="10">
        <f>S266/M266</f>
        <v>0.10218013468013469</v>
      </c>
      <c r="V266" s="9">
        <f>R266/M266</f>
        <v>1.2261616161616162</v>
      </c>
      <c r="W266" s="5" t="n">
        <v>1</v>
      </c>
      <c r="X266" s="12" t="inlineStr">
        <is>
          <t>Price changed on rental date</t>
        </is>
      </c>
      <c r="Y266">
        <f>IF(F266="","",VALUE(LEFT(F266,4)))</f>
        <v>2026</v>
      </c>
    </row>
    <row r="267">
      <c r="A267" s="5" t="inlineStr">
        <is>
          <t>71 Murray Street, Unit 2</t>
        </is>
      </c>
      <c r="B267" s="5" t="inlineStr">
        <is>
          <t>2</t>
        </is>
      </c>
      <c r="C267" s="5" t="inlineStr">
        <is>
          <t>1001321303</t>
        </is>
      </c>
      <c r="D267" s="5" t="inlineStr">
        <is>
          <t>TriBeCa</t>
        </is>
      </c>
      <c r="E267" s="5" t="inlineStr">
        <is>
          <t>2026-09-02</t>
        </is>
      </c>
      <c r="F267" s="5" t="inlineStr">
        <is>
          <t>2026-09-04</t>
        </is>
      </c>
      <c r="G267" s="5" t="inlineStr">
        <is>
          <t>Listing syndication</t>
        </is>
      </c>
      <c r="H267" s="5" t="inlineStr">
        <is>
          <t>L:2095062738631915513</t>
        </is>
      </c>
      <c r="I267" s="14" t="inlineStr">
        <is>
          <t>listing record</t>
        </is>
      </c>
      <c r="J267" s="5" t="inlineStr">
        <is>
          <t>Unverified</t>
        </is>
      </c>
      <c r="K267" s="5" t="n"/>
      <c r="L267" s="6" t="n">
        <v>42500</v>
      </c>
      <c r="M267" s="6" t="n">
        <v>39995</v>
      </c>
      <c r="N267" s="15" t="inlineStr">
        <is>
          <t>YES</t>
        </is>
      </c>
      <c r="O267" s="6" t="n">
        <v>1228660</v>
      </c>
      <c r="P267" s="5" t="inlineStr">
        <is>
          <t>FMV</t>
        </is>
      </c>
      <c r="Q267" s="5" t="inlineStr">
        <is>
          <t>4.0%</t>
        </is>
      </c>
      <c r="R267" s="6">
        <f>ROUND(O267*IF(O267&gt;5000000,0.065,IF(O267&gt;3000000,0.0525,0.04)),0)</f>
        <v>49146.0</v>
      </c>
      <c r="S267" s="6">
        <f>R267/12</f>
        <v>4095.5</v>
      </c>
      <c r="T267" s="6">
        <f>M267+S267</f>
        <v>44090.5</v>
      </c>
      <c r="U267" s="10">
        <f>S267/M267</f>
        <v>0.1024003000375047</v>
      </c>
      <c r="V267" s="9">
        <f>R267/M267</f>
        <v>1.2288036004500562</v>
      </c>
      <c r="W267" s="5" t="n">
        <v>1</v>
      </c>
      <c r="X267" s="12" t="inlineStr">
        <is>
          <t>Price changed on rental date</t>
        </is>
      </c>
      <c r="Y267">
        <f>IF(F267="","",VALUE(LEFT(F267,4)))</f>
        <v>2026</v>
      </c>
    </row>
    <row r="268">
      <c r="A268" s="5" t="inlineStr">
        <is>
          <t>50 West 66th Street, Unit 11F</t>
        </is>
      </c>
      <c r="B268" s="5" t="inlineStr">
        <is>
          <t>11F</t>
        </is>
      </c>
      <c r="C268" s="5" t="inlineStr">
        <is>
          <t>1011181260</t>
        </is>
      </c>
      <c r="D268" s="5" t="inlineStr">
        <is>
          <t>Upper West Side</t>
        </is>
      </c>
      <c r="E268" s="5" t="inlineStr">
        <is>
          <t>2025-04-10</t>
        </is>
      </c>
      <c r="F268" s="5" t="inlineStr">
        <is>
          <t>2025-05-07</t>
        </is>
      </c>
      <c r="G268" s="5" t="inlineStr">
        <is>
          <t>Listing syndication</t>
        </is>
      </c>
      <c r="H268" s="5" t="inlineStr">
        <is>
          <t>L:1795867086530541561</t>
        </is>
      </c>
      <c r="I268" s="14" t="inlineStr">
        <is>
          <t>listing record</t>
        </is>
      </c>
      <c r="J268" s="5" t="inlineStr">
        <is>
          <t>Unverified</t>
        </is>
      </c>
      <c r="K268" s="5" t="n"/>
      <c r="L268" s="6" t="n">
        <v>35000</v>
      </c>
      <c r="M268" s="6" t="n">
        <v>35000</v>
      </c>
      <c r="N268" s="5" t="inlineStr"/>
      <c r="O268" s="6" t="n">
        <v>1079329</v>
      </c>
      <c r="P268" s="5" t="inlineStr">
        <is>
          <t>FMV</t>
        </is>
      </c>
      <c r="Q268" s="5" t="inlineStr">
        <is>
          <t>4.0%</t>
        </is>
      </c>
      <c r="R268" s="6">
        <f>ROUND(O268*IF(O268&gt;5000000,0.065,IF(O268&gt;3000000,0.0525,0.04)),0)</f>
        <v>43173.0</v>
      </c>
      <c r="S268" s="6">
        <f>R268/12</f>
        <v>3597.75</v>
      </c>
      <c r="T268" s="6">
        <f>M268+S268</f>
        <v>38597.75</v>
      </c>
      <c r="U268" s="10">
        <f>S268/M268</f>
        <v>0.10279285714285714</v>
      </c>
      <c r="V268" s="9">
        <f>R268/M268</f>
        <v>1.2335142857142858</v>
      </c>
      <c r="W268" s="5" t="n">
        <v>1</v>
      </c>
      <c r="X268" s="5" t="inlineStr"/>
      <c r="Y268">
        <f>IF(F268="","",VALUE(LEFT(F268,4)))</f>
        <v>2025</v>
      </c>
    </row>
    <row r="269">
      <c r="A269" s="5" t="inlineStr">
        <is>
          <t>220 Central Park South, Unit 43A</t>
        </is>
      </c>
      <c r="B269" s="5" t="inlineStr">
        <is>
          <t>43A</t>
        </is>
      </c>
      <c r="C269" s="5" t="inlineStr">
        <is>
          <t>1010301073</t>
        </is>
      </c>
      <c r="D269" s="5" t="inlineStr">
        <is>
          <t>Central Park South</t>
        </is>
      </c>
      <c r="E269" s="5" t="inlineStr">
        <is>
          <t>2025-09-19</t>
        </is>
      </c>
      <c r="F269" s="5" t="inlineStr">
        <is>
          <t>2025-09-30</t>
        </is>
      </c>
      <c r="G269" s="5" t="inlineStr">
        <is>
          <t>Listing syndication</t>
        </is>
      </c>
      <c r="H269" s="5" t="inlineStr">
        <is>
          <t>L:1824935572007536369</t>
        </is>
      </c>
      <c r="I269" s="14" t="inlineStr">
        <is>
          <t>listing record</t>
        </is>
      </c>
      <c r="J269" s="5" t="inlineStr">
        <is>
          <t>Unverified</t>
        </is>
      </c>
      <c r="K269" s="5" t="n"/>
      <c r="L269" s="6" t="n">
        <v>67000</v>
      </c>
      <c r="M269" s="6" t="n">
        <v>67000</v>
      </c>
      <c r="N269" s="15" t="inlineStr">
        <is>
          <t>YES</t>
        </is>
      </c>
      <c r="O269" s="6" t="n">
        <v>2025796</v>
      </c>
      <c r="P269" s="5" t="inlineStr">
        <is>
          <t>FMV</t>
        </is>
      </c>
      <c r="Q269" s="5" t="inlineStr">
        <is>
          <t>4.0%</t>
        </is>
      </c>
      <c r="R269" s="6">
        <f>ROUND(O269*IF(O269&gt;5000000,0.065,IF(O269&gt;3000000,0.0525,0.04)),0)</f>
        <v>81032.0</v>
      </c>
      <c r="S269" s="6">
        <f>R269/12</f>
        <v>6752.666666666667</v>
      </c>
      <c r="T269" s="6">
        <f>M269+S269</f>
        <v>73752.66666666667</v>
      </c>
      <c r="U269" s="10">
        <f>S269/M269</f>
        <v>0.10078606965174129</v>
      </c>
      <c r="V269" s="9">
        <f>R269/M269</f>
        <v>1.2094328358208954</v>
      </c>
      <c r="W269" s="5" t="n">
        <v>1</v>
      </c>
      <c r="X269" s="12" t="inlineStr">
        <is>
          <t>Price changed on rental date</t>
        </is>
      </c>
      <c r="Y269">
        <f>IF(F269="","",VALUE(LEFT(F269,4)))</f>
        <v>2025</v>
      </c>
    </row>
    <row r="270">
      <c r="A270" s="5" t="inlineStr">
        <is>
          <t>36 Bleecker Street, Unit 4A</t>
        </is>
      </c>
      <c r="B270" s="5" t="inlineStr">
        <is>
          <t>4A</t>
        </is>
      </c>
      <c r="C270" s="5" t="inlineStr">
        <is>
          <t>1005211510</t>
        </is>
      </c>
      <c r="D270" s="5" t="inlineStr">
        <is>
          <t>NoHo</t>
        </is>
      </c>
      <c r="E270" s="5" t="inlineStr">
        <is>
          <t>2025-11-05</t>
        </is>
      </c>
      <c r="F270" s="5" t="inlineStr">
        <is>
          <t>2025-11-05</t>
        </is>
      </c>
      <c r="G270" s="5" t="inlineStr">
        <is>
          <t>Listing syndication</t>
        </is>
      </c>
      <c r="H270" s="5" t="inlineStr">
        <is>
          <t>L:1800193405137134105</t>
        </is>
      </c>
      <c r="I270" s="14" t="inlineStr">
        <is>
          <t>listing record</t>
        </is>
      </c>
      <c r="J270" s="5" t="inlineStr">
        <is>
          <t>Unverified</t>
        </is>
      </c>
      <c r="K270" s="5" t="inlineStr">
        <is>
          <t>YES</t>
        </is>
      </c>
      <c r="L270" s="6" t="n">
        <v>34999</v>
      </c>
      <c r="M270" s="6" t="n">
        <v>49500</v>
      </c>
      <c r="N270" s="15" t="inlineStr">
        <is>
          <t>YES</t>
        </is>
      </c>
      <c r="O270" s="6" t="n">
        <v>1496261</v>
      </c>
      <c r="P270" s="5" t="inlineStr">
        <is>
          <t>FMV</t>
        </is>
      </c>
      <c r="Q270" s="5" t="inlineStr">
        <is>
          <t>4.0%</t>
        </is>
      </c>
      <c r="R270" s="6">
        <f>ROUND(O270*IF(O270&gt;5000000,0.065,IF(O270&gt;3000000,0.0525,0.04)),0)</f>
        <v>59850.0</v>
      </c>
      <c r="S270" s="6">
        <f>R270/12</f>
        <v>4987.5</v>
      </c>
      <c r="T270" s="6">
        <f>M270+S270</f>
        <v>54487.5</v>
      </c>
      <c r="U270" s="10">
        <f>S270/M270</f>
        <v>0.10075757575757575</v>
      </c>
      <c r="V270" s="9">
        <f>R270/M270</f>
        <v>1.209090909090909</v>
      </c>
      <c r="W270" s="5" t="n">
        <v>1</v>
      </c>
      <c r="X270" s="12" t="inlineStr">
        <is>
          <t>Reported rent above last ask ($34,999 to $49,500); Price changed on rental date; Relisted 15-90 days after reported lease</t>
        </is>
      </c>
      <c r="Y270">
        <f>IF(F270="","",VALUE(LEFT(F270,4)))</f>
        <v>2025</v>
      </c>
    </row>
    <row r="271">
      <c r="A271" s="5" t="inlineStr">
        <is>
          <t>56 Leonard Street, Unit PH52A</t>
        </is>
      </c>
      <c r="B271" s="5" t="inlineStr">
        <is>
          <t>PH52A</t>
        </is>
      </c>
      <c r="C271" s="5" t="inlineStr">
        <is>
          <t>1001761139</t>
        </is>
      </c>
      <c r="D271" s="5" t="inlineStr">
        <is>
          <t>TriBeCa</t>
        </is>
      </c>
      <c r="E271" s="5" t="inlineStr">
        <is>
          <t>2025-03-19</t>
        </is>
      </c>
      <c r="F271" s="5" t="inlineStr">
        <is>
          <t>2025-03-20</t>
        </is>
      </c>
      <c r="G271" s="5" t="inlineStr">
        <is>
          <t>Compass listing</t>
        </is>
      </c>
      <c r="H271" s="5" t="inlineStr">
        <is>
          <t>L:1784157255922596529</t>
        </is>
      </c>
      <c r="I271" s="14" t="inlineStr">
        <is>
          <t>listing record</t>
        </is>
      </c>
      <c r="J271" s="5" t="inlineStr">
        <is>
          <t>Unverified</t>
        </is>
      </c>
      <c r="K271" s="5" t="n"/>
      <c r="L271" s="6" t="n">
        <v>60000</v>
      </c>
      <c r="M271" s="6" t="n">
        <v>55000</v>
      </c>
      <c r="N271" s="15" t="inlineStr">
        <is>
          <t>YES</t>
        </is>
      </c>
      <c r="O271" s="6" t="n">
        <v>1669387</v>
      </c>
      <c r="P271" s="5" t="inlineStr">
        <is>
          <t>FMV</t>
        </is>
      </c>
      <c r="Q271" s="5" t="inlineStr">
        <is>
          <t>4.0%</t>
        </is>
      </c>
      <c r="R271" s="6">
        <f>ROUND(O271*IF(O271&gt;5000000,0.065,IF(O271&gt;3000000,0.0525,0.04)),0)</f>
        <v>66775.0</v>
      </c>
      <c r="S271" s="6">
        <f>R271/12</f>
        <v>5564.583333333333</v>
      </c>
      <c r="T271" s="6">
        <f>M271+S271</f>
        <v>60564.583333333336</v>
      </c>
      <c r="U271" s="10">
        <f>S271/M271</f>
        <v>0.10117424242424242</v>
      </c>
      <c r="V271" s="9">
        <f>R271/M271</f>
        <v>1.214090909090909</v>
      </c>
      <c r="W271" s="5" t="n">
        <v>1</v>
      </c>
      <c r="X271" s="12" t="inlineStr">
        <is>
          <t>Price changed on rental date</t>
        </is>
      </c>
      <c r="Y271">
        <f>IF(F271="","",VALUE(LEFT(F271,4)))</f>
        <v>2025</v>
      </c>
    </row>
    <row r="272">
      <c r="A272" s="5" t="inlineStr">
        <is>
          <t>1080 Madison Avenue, Unit PH</t>
        </is>
      </c>
      <c r="B272" s="5" t="inlineStr">
        <is>
          <t>PH</t>
        </is>
      </c>
      <c r="C272" s="5" t="inlineStr">
        <is>
          <t>1014931032</t>
        </is>
      </c>
      <c r="D272" s="5" t="inlineStr">
        <is>
          <t>Upper East Side</t>
        </is>
      </c>
      <c r="E272" s="5" t="inlineStr">
        <is>
          <t>2025-08-13</t>
        </is>
      </c>
      <c r="F272" s="5" t="inlineStr">
        <is>
          <t>2025-08-13</t>
        </is>
      </c>
      <c r="G272" s="5" t="inlineStr">
        <is>
          <t>Listing syndication</t>
        </is>
      </c>
      <c r="H272" s="5" t="inlineStr">
        <is>
          <t>L:1834117921847508329</t>
        </is>
      </c>
      <c r="I272" s="14" t="inlineStr">
        <is>
          <t>listing record</t>
        </is>
      </c>
      <c r="J272" s="5" t="inlineStr">
        <is>
          <t>Unverified</t>
        </is>
      </c>
      <c r="K272" s="5" t="n"/>
      <c r="L272" s="6" t="n">
        <v>54000</v>
      </c>
      <c r="M272" s="6" t="n">
        <v>52000</v>
      </c>
      <c r="N272" s="15" t="inlineStr">
        <is>
          <t>YES</t>
        </is>
      </c>
      <c r="O272" s="6" t="n">
        <v>1572484</v>
      </c>
      <c r="P272" s="5" t="inlineStr">
        <is>
          <t>FMV</t>
        </is>
      </c>
      <c r="Q272" s="5" t="inlineStr">
        <is>
          <t>4.0%</t>
        </is>
      </c>
      <c r="R272" s="6">
        <f>ROUND(O272*IF(O272&gt;5000000,0.065,IF(O272&gt;3000000,0.0525,0.04)),0)</f>
        <v>62899.0</v>
      </c>
      <c r="S272" s="6">
        <f>R272/12</f>
        <v>5241.583333333333</v>
      </c>
      <c r="T272" s="6">
        <f>M272+S272</f>
        <v>57241.583333333336</v>
      </c>
      <c r="U272" s="10">
        <f>S272/M272</f>
        <v>0.10079967948717948</v>
      </c>
      <c r="V272" s="9">
        <f>R272/M272</f>
        <v>1.209596153846154</v>
      </c>
      <c r="W272" s="5" t="n">
        <v>1</v>
      </c>
      <c r="X272" s="12" t="inlineStr">
        <is>
          <t>Price changed on rental date</t>
        </is>
      </c>
      <c r="Y272">
        <f>IF(F272="","",VALUE(LEFT(F272,4)))</f>
        <v>2025</v>
      </c>
    </row>
    <row r="273">
      <c r="A273" s="5" t="inlineStr">
        <is>
          <t>500 West 18th Street, Unit W12C</t>
        </is>
      </c>
      <c r="B273" s="5" t="inlineStr">
        <is>
          <t>W12C</t>
        </is>
      </c>
      <c r="C273" s="5" t="inlineStr">
        <is>
          <t>1006891052</t>
        </is>
      </c>
      <c r="D273" s="5" t="inlineStr">
        <is>
          <t>Chelsea</t>
        </is>
      </c>
      <c r="E273" s="5" t="inlineStr">
        <is>
          <t>2026-01-23</t>
        </is>
      </c>
      <c r="F273" s="5" t="inlineStr">
        <is>
          <t>2026-02-20</t>
        </is>
      </c>
      <c r="G273" s="5" t="inlineStr">
        <is>
          <t>Listing syndication</t>
        </is>
      </c>
      <c r="H273" s="5" t="inlineStr">
        <is>
          <t>L:1945868406917477481</t>
        </is>
      </c>
      <c r="I273" s="14" t="inlineStr">
        <is>
          <t>listing record</t>
        </is>
      </c>
      <c r="J273" s="5" t="inlineStr">
        <is>
          <t>Unverified</t>
        </is>
      </c>
      <c r="K273" s="5" t="n"/>
      <c r="L273" s="6" t="n">
        <v>42000</v>
      </c>
      <c r="M273" s="6" t="n">
        <v>42500</v>
      </c>
      <c r="N273" s="15" t="inlineStr">
        <is>
          <t>YES</t>
        </is>
      </c>
      <c r="O273" s="6" t="n">
        <v>1273921</v>
      </c>
      <c r="P273" s="5" t="inlineStr">
        <is>
          <t>FMV</t>
        </is>
      </c>
      <c r="Q273" s="5" t="inlineStr">
        <is>
          <t>4.0%</t>
        </is>
      </c>
      <c r="R273" s="6">
        <f>ROUND(O273*IF(O273&gt;5000000,0.065,IF(O273&gt;3000000,0.0525,0.04)),0)</f>
        <v>50957.0</v>
      </c>
      <c r="S273" s="6">
        <f>R273/12</f>
        <v>4246.416666666667</v>
      </c>
      <c r="T273" s="6">
        <f>M273+S273</f>
        <v>46746.416666666664</v>
      </c>
      <c r="U273" s="10">
        <f>S273/M273</f>
        <v>0.09991568627450981</v>
      </c>
      <c r="V273" s="9">
        <f>R273/M273</f>
        <v>1.1989882352941177</v>
      </c>
      <c r="W273" s="5" t="n">
        <v>1</v>
      </c>
      <c r="X273" s="12" t="inlineStr">
        <is>
          <t>Reported rent above last ask ($42,000 to $42,500); Price changed on rental date</t>
        </is>
      </c>
      <c r="Y273">
        <f>IF(F273="","",VALUE(LEFT(F273,4)))</f>
        <v>2026</v>
      </c>
    </row>
    <row r="274">
      <c r="A274" s="5" t="inlineStr">
        <is>
          <t>1289 Lexington Avenue, Unit 17B</t>
        </is>
      </c>
      <c r="B274" s="5" t="inlineStr">
        <is>
          <t>17B</t>
        </is>
      </c>
      <c r="C274" s="5" t="inlineStr">
        <is>
          <t>1015152156</t>
        </is>
      </c>
      <c r="D274" s="5" t="inlineStr">
        <is>
          <t>Upper East Side</t>
        </is>
      </c>
      <c r="E274" s="5" t="inlineStr">
        <is>
          <t>2026-03-29</t>
        </is>
      </c>
      <c r="F274" s="5" t="inlineStr">
        <is>
          <t>2026-03-29</t>
        </is>
      </c>
      <c r="G274" s="5" t="inlineStr">
        <is>
          <t>Listing syndication</t>
        </is>
      </c>
      <c r="H274" s="5" t="inlineStr">
        <is>
          <t>L:1967607842857288457</t>
        </is>
      </c>
      <c r="I274" s="14" t="inlineStr">
        <is>
          <t>listing record</t>
        </is>
      </c>
      <c r="J274" s="5" t="inlineStr">
        <is>
          <t>Unverified</t>
        </is>
      </c>
      <c r="K274" s="5" t="n"/>
      <c r="L274" s="6" t="n">
        <v>45000</v>
      </c>
      <c r="M274" s="6" t="n">
        <v>45000</v>
      </c>
      <c r="N274" s="5" t="inlineStr"/>
      <c r="O274" s="6" t="n">
        <v>1334256</v>
      </c>
      <c r="P274" s="5" t="inlineStr">
        <is>
          <t>FMV</t>
        </is>
      </c>
      <c r="Q274" s="5" t="inlineStr">
        <is>
          <t>4.0%</t>
        </is>
      </c>
      <c r="R274" s="6">
        <f>ROUND(O274*IF(O274&gt;5000000,0.065,IF(O274&gt;3000000,0.0525,0.04)),0)</f>
        <v>53370.0</v>
      </c>
      <c r="S274" s="6">
        <f>R274/12</f>
        <v>4447.5</v>
      </c>
      <c r="T274" s="6">
        <f>M274+S274</f>
        <v>49447.5</v>
      </c>
      <c r="U274" s="10">
        <f>S274/M274</f>
        <v>0.09883333333333333</v>
      </c>
      <c r="V274" s="9">
        <f>R274/M274</f>
        <v>1.186</v>
      </c>
      <c r="W274" s="5" t="n">
        <v>7</v>
      </c>
      <c r="X274" s="12" t="inlineStr">
        <is>
          <t>Possible unsold sponsor unit (owner holds 7 units)</t>
        </is>
      </c>
      <c r="Y274">
        <f>IF(F274="","",VALUE(LEFT(F274,4)))</f>
        <v>2026</v>
      </c>
    </row>
    <row r="275">
      <c r="A275" s="5" t="inlineStr">
        <is>
          <t>22 Bond Street, Unit C</t>
        </is>
      </c>
      <c r="B275" s="5" t="inlineStr">
        <is>
          <t>C</t>
        </is>
      </c>
      <c r="C275" s="5" t="inlineStr">
        <is>
          <t>1005301904</t>
        </is>
      </c>
      <c r="D275" s="5" t="inlineStr">
        <is>
          <t>NoHo</t>
        </is>
      </c>
      <c r="E275" s="5" t="n"/>
      <c r="F275" s="5" t="inlineStr">
        <is>
          <t>2026-09-22</t>
        </is>
      </c>
      <c r="G275" s="5" t="inlineStr">
        <is>
          <t>Listing syndication</t>
        </is>
      </c>
      <c r="H275" s="5" t="inlineStr">
        <is>
          <t>L:2180027836389810977</t>
        </is>
      </c>
      <c r="I275" s="14" t="inlineStr">
        <is>
          <t>listing record</t>
        </is>
      </c>
      <c r="J275" s="5" t="inlineStr">
        <is>
          <t>Unverified</t>
        </is>
      </c>
      <c r="K275" s="5" t="n"/>
      <c r="L275" s="6" t="n">
        <v>50000</v>
      </c>
      <c r="M275" s="6" t="n">
        <v>50000</v>
      </c>
      <c r="N275" s="5" t="inlineStr"/>
      <c r="O275" s="6" t="n">
        <v>1480370</v>
      </c>
      <c r="P275" s="5" t="inlineStr">
        <is>
          <t>FMV</t>
        </is>
      </c>
      <c r="Q275" s="5" t="inlineStr">
        <is>
          <t>4.0%</t>
        </is>
      </c>
      <c r="R275" s="6">
        <f>ROUND(O275*IF(O275&gt;5000000,0.065,IF(O275&gt;3000000,0.0525,0.04)),0)</f>
        <v>59215.0</v>
      </c>
      <c r="S275" s="6">
        <f>R275/12</f>
        <v>4934.583333333333</v>
      </c>
      <c r="T275" s="6">
        <f>M275+S275</f>
        <v>54934.583333333336</v>
      </c>
      <c r="U275" s="10">
        <f>S275/M275</f>
        <v>0.09869166666666666</v>
      </c>
      <c r="V275" s="9">
        <f>R275/M275</f>
        <v>1.1843</v>
      </c>
      <c r="W275" s="5" t="n">
        <v>1</v>
      </c>
      <c r="X275" s="5" t="inlineStr"/>
      <c r="Y275">
        <f>IF(F275="","",VALUE(LEFT(F275,4)))</f>
        <v>2026</v>
      </c>
    </row>
    <row r="276">
      <c r="A276" s="5" t="inlineStr">
        <is>
          <t>111 Murray Street, Unit 48W</t>
        </is>
      </c>
      <c r="B276" s="5" t="inlineStr">
        <is>
          <t>48W</t>
        </is>
      </c>
      <c r="C276" s="5" t="inlineStr">
        <is>
          <t>1001421932</t>
        </is>
      </c>
      <c r="D276" s="5" t="inlineStr">
        <is>
          <t>TriBeCa</t>
        </is>
      </c>
      <c r="E276" s="5" t="n"/>
      <c r="F276" s="5" t="inlineStr">
        <is>
          <t>2025-05-27</t>
        </is>
      </c>
      <c r="G276" s="5" t="inlineStr">
        <is>
          <t>Listing syndication</t>
        </is>
      </c>
      <c r="H276" s="5" t="inlineStr">
        <is>
          <t>L:1787162718999618497</t>
        </is>
      </c>
      <c r="I276" s="14" t="inlineStr">
        <is>
          <t>listing record</t>
        </is>
      </c>
      <c r="J276" s="5" t="inlineStr">
        <is>
          <t>Unverified</t>
        </is>
      </c>
      <c r="K276" s="5" t="n"/>
      <c r="L276" s="6" t="n">
        <v>39500</v>
      </c>
      <c r="M276" s="6" t="n">
        <v>39500</v>
      </c>
      <c r="N276" s="5" t="inlineStr"/>
      <c r="O276" s="6" t="n">
        <v>1154689</v>
      </c>
      <c r="P276" s="5" t="inlineStr">
        <is>
          <t>FMV</t>
        </is>
      </c>
      <c r="Q276" s="5" t="inlineStr">
        <is>
          <t>4.0%</t>
        </is>
      </c>
      <c r="R276" s="6">
        <f>ROUND(O276*IF(O276&gt;5000000,0.065,IF(O276&gt;3000000,0.0525,0.04)),0)</f>
        <v>46188.0</v>
      </c>
      <c r="S276" s="6">
        <f>R276/12</f>
        <v>3849.0</v>
      </c>
      <c r="T276" s="6">
        <f>M276+S276</f>
        <v>43349.0</v>
      </c>
      <c r="U276" s="10">
        <f>S276/M276</f>
        <v>0.09744303797468354</v>
      </c>
      <c r="V276" s="9">
        <f>R276/M276</f>
        <v>1.1693164556962026</v>
      </c>
      <c r="W276" s="5" t="n">
        <v>1</v>
      </c>
      <c r="X276" s="5" t="inlineStr"/>
      <c r="Y276">
        <f>IF(F276="","",VALUE(LEFT(F276,4)))</f>
        <v>2025</v>
      </c>
    </row>
    <row r="277">
      <c r="A277" s="5" t="inlineStr">
        <is>
          <t>1289 Lexington Avenue, Unit 18B</t>
        </is>
      </c>
      <c r="B277" s="5" t="inlineStr">
        <is>
          <t>18B</t>
        </is>
      </c>
      <c r="C277" s="5" t="inlineStr">
        <is>
          <t>1015152158</t>
        </is>
      </c>
      <c r="D277" s="5" t="inlineStr">
        <is>
          <t>Upper East Side</t>
        </is>
      </c>
      <c r="E277" s="5" t="n"/>
      <c r="F277" s="5" t="inlineStr">
        <is>
          <t>2026-08-01</t>
        </is>
      </c>
      <c r="G277" s="5" t="inlineStr">
        <is>
          <t>Listing syndication</t>
        </is>
      </c>
      <c r="H277" s="5" t="inlineStr">
        <is>
          <t>L:2140131789182113025</t>
        </is>
      </c>
      <c r="I277" s="14" t="inlineStr">
        <is>
          <t>listing record</t>
        </is>
      </c>
      <c r="J277" s="5" t="inlineStr">
        <is>
          <t>Unverified</t>
        </is>
      </c>
      <c r="K277" s="5" t="n"/>
      <c r="L277" s="6" t="n">
        <v>42500</v>
      </c>
      <c r="M277" s="6" t="n">
        <v>42500</v>
      </c>
      <c r="N277" s="5" t="inlineStr"/>
      <c r="O277" s="6" t="n">
        <v>1246195</v>
      </c>
      <c r="P277" s="5" t="inlineStr">
        <is>
          <t>FMV</t>
        </is>
      </c>
      <c r="Q277" s="5" t="inlineStr">
        <is>
          <t>4.0%</t>
        </is>
      </c>
      <c r="R277" s="6">
        <f>ROUND(O277*IF(O277&gt;5000000,0.065,IF(O277&gt;3000000,0.0525,0.04)),0)</f>
        <v>49848.0</v>
      </c>
      <c r="S277" s="6">
        <f>R277/12</f>
        <v>4154.0</v>
      </c>
      <c r="T277" s="6">
        <f>M277+S277</f>
        <v>46654.0</v>
      </c>
      <c r="U277" s="10">
        <f>S277/M277</f>
        <v>0.09774117647058823</v>
      </c>
      <c r="V277" s="9">
        <f>R277/M277</f>
        <v>1.1728941176470589</v>
      </c>
      <c r="W277" s="5" t="n">
        <v>7</v>
      </c>
      <c r="X277" s="12" t="inlineStr">
        <is>
          <t>Possible unsold sponsor unit (owner holds 7 units)</t>
        </is>
      </c>
      <c r="Y277">
        <f>IF(F277="","",VALUE(LEFT(F277,4)))</f>
        <v>2026</v>
      </c>
    </row>
    <row r="278">
      <c r="A278" s="5" t="inlineStr">
        <is>
          <t>456 West 19th Street, Unit PHH</t>
        </is>
      </c>
      <c r="B278" s="5" t="inlineStr">
        <is>
          <t>PHH</t>
        </is>
      </c>
      <c r="C278" s="5" t="inlineStr">
        <is>
          <t>1007161422</t>
        </is>
      </c>
      <c r="D278" s="5" t="inlineStr">
        <is>
          <t>Chelsea</t>
        </is>
      </c>
      <c r="E278" s="5" t="n"/>
      <c r="F278" s="5" t="inlineStr">
        <is>
          <t>2026-09-10</t>
        </is>
      </c>
      <c r="G278" s="5" t="inlineStr">
        <is>
          <t>Listing syndication</t>
        </is>
      </c>
      <c r="H278" s="5" t="inlineStr">
        <is>
          <t>L:2179808149457441609</t>
        </is>
      </c>
      <c r="I278" s="14" t="inlineStr">
        <is>
          <t>listing record</t>
        </is>
      </c>
      <c r="J278" s="5" t="inlineStr">
        <is>
          <t>Unverified</t>
        </is>
      </c>
      <c r="K278" s="5" t="n"/>
      <c r="L278" s="6" t="n">
        <v>60000</v>
      </c>
      <c r="M278" s="6" t="n">
        <v>65000</v>
      </c>
      <c r="N278" s="15" t="inlineStr">
        <is>
          <t>YES</t>
        </is>
      </c>
      <c r="O278" s="6" t="n">
        <v>1848151</v>
      </c>
      <c r="P278" s="5" t="inlineStr">
        <is>
          <t>FMV</t>
        </is>
      </c>
      <c r="Q278" s="5" t="inlineStr">
        <is>
          <t>4.0%</t>
        </is>
      </c>
      <c r="R278" s="6">
        <f>ROUND(O278*IF(O278&gt;5000000,0.065,IF(O278&gt;3000000,0.0525,0.04)),0)</f>
        <v>73926.0</v>
      </c>
      <c r="S278" s="6">
        <f>R278/12</f>
        <v>6160.5</v>
      </c>
      <c r="T278" s="6">
        <f>M278+S278</f>
        <v>71160.5</v>
      </c>
      <c r="U278" s="10">
        <f>S278/M278</f>
        <v>0.09477692307692308</v>
      </c>
      <c r="V278" s="9">
        <f>R278/M278</f>
        <v>1.1373230769230769</v>
      </c>
      <c r="W278" s="5" t="n">
        <v>1</v>
      </c>
      <c r="X278" s="12" t="inlineStr">
        <is>
          <t>Reported rent above last ask ($60,000 to $65,000); Price changed on rental date</t>
        </is>
      </c>
      <c r="Y278">
        <f>IF(F278="","",VALUE(LEFT(F278,4)))</f>
        <v>2026</v>
      </c>
    </row>
    <row r="279">
      <c r="A279" s="5" t="inlineStr">
        <is>
          <t>15 Central Park West, Unit 11D</t>
        </is>
      </c>
      <c r="B279" s="5" t="inlineStr">
        <is>
          <t>11D</t>
        </is>
      </c>
      <c r="C279" s="5" t="inlineStr">
        <is>
          <t>1011141513</t>
        </is>
      </c>
      <c r="D279" s="5" t="inlineStr">
        <is>
          <t>Upper West Side</t>
        </is>
      </c>
      <c r="E279" s="5" t="inlineStr">
        <is>
          <t>2026-03-03</t>
        </is>
      </c>
      <c r="F279" s="5" t="inlineStr">
        <is>
          <t>2026-04-07</t>
        </is>
      </c>
      <c r="G279" s="5" t="inlineStr">
        <is>
          <t>Listing syndication</t>
        </is>
      </c>
      <c r="H279" s="5" t="inlineStr">
        <is>
          <t>L:2026979438338690121</t>
        </is>
      </c>
      <c r="I279" s="14" t="inlineStr">
        <is>
          <t>listing record</t>
        </is>
      </c>
      <c r="J279" s="5" t="inlineStr">
        <is>
          <t>Unverified</t>
        </is>
      </c>
      <c r="K279" s="5" t="n"/>
      <c r="L279" s="6" t="n">
        <v>70000</v>
      </c>
      <c r="M279" s="6" t="n">
        <v>65000</v>
      </c>
      <c r="N279" s="15" t="inlineStr">
        <is>
          <t>YES</t>
        </is>
      </c>
      <c r="O279" s="6" t="n">
        <v>1838907</v>
      </c>
      <c r="P279" s="5" t="inlineStr">
        <is>
          <t>FMV</t>
        </is>
      </c>
      <c r="Q279" s="5" t="inlineStr">
        <is>
          <t>4.0%</t>
        </is>
      </c>
      <c r="R279" s="6">
        <f>ROUND(O279*IF(O279&gt;5000000,0.065,IF(O279&gt;3000000,0.0525,0.04)),0)</f>
        <v>73556.0</v>
      </c>
      <c r="S279" s="6">
        <f>R279/12</f>
        <v>6129.666666666667</v>
      </c>
      <c r="T279" s="6">
        <f>M279+S279</f>
        <v>71129.66666666667</v>
      </c>
      <c r="U279" s="10">
        <f>S279/M279</f>
        <v>0.0943025641025641</v>
      </c>
      <c r="V279" s="9">
        <f>R279/M279</f>
        <v>1.1316307692307692</v>
      </c>
      <c r="W279" s="5" t="n">
        <v>2</v>
      </c>
      <c r="X279" s="12" t="inlineStr">
        <is>
          <t>Price changed on rental date</t>
        </is>
      </c>
      <c r="Y279">
        <f>IF(F279="","",VALUE(LEFT(F279,4)))</f>
        <v>2026</v>
      </c>
    </row>
    <row r="280">
      <c r="A280" s="5" t="inlineStr">
        <is>
          <t>50 West 66th Street, Unit 16F</t>
        </is>
      </c>
      <c r="B280" s="5" t="inlineStr">
        <is>
          <t>16F</t>
        </is>
      </c>
      <c r="C280" s="5" t="inlineStr">
        <is>
          <t>1011181281</t>
        </is>
      </c>
      <c r="D280" s="5" t="inlineStr">
        <is>
          <t>Upper West Side</t>
        </is>
      </c>
      <c r="E280" s="5" t="inlineStr">
        <is>
          <t>2025-12-03</t>
        </is>
      </c>
      <c r="F280" s="5" t="inlineStr">
        <is>
          <t>2026-01-01</t>
        </is>
      </c>
      <c r="G280" s="5" t="inlineStr">
        <is>
          <t>Listing syndication</t>
        </is>
      </c>
      <c r="H280" s="5" t="inlineStr">
        <is>
          <t>L:1960657682824729921</t>
        </is>
      </c>
      <c r="I280" s="14" t="inlineStr">
        <is>
          <t>listing record</t>
        </is>
      </c>
      <c r="J280" s="5" t="inlineStr">
        <is>
          <t>Unverified</t>
        </is>
      </c>
      <c r="K280" s="5" t="n"/>
      <c r="L280" s="6" t="n">
        <v>39500</v>
      </c>
      <c r="M280" s="6" t="n">
        <v>39500</v>
      </c>
      <c r="N280" s="5" t="inlineStr"/>
      <c r="O280" s="6" t="n">
        <v>1105375</v>
      </c>
      <c r="P280" s="5" t="inlineStr">
        <is>
          <t>FMV</t>
        </is>
      </c>
      <c r="Q280" s="5" t="inlineStr">
        <is>
          <t>4.0%</t>
        </is>
      </c>
      <c r="R280" s="6">
        <f>ROUND(O280*IF(O280&gt;5000000,0.065,IF(O280&gt;3000000,0.0525,0.04)),0)</f>
        <v>44215.0</v>
      </c>
      <c r="S280" s="6">
        <f>R280/12</f>
        <v>3684.5833333333335</v>
      </c>
      <c r="T280" s="6">
        <f>M280+S280</f>
        <v>43184.583333333336</v>
      </c>
      <c r="U280" s="10">
        <f>S280/M280</f>
        <v>0.09328059071729958</v>
      </c>
      <c r="V280" s="9">
        <f>R280/M280</f>
        <v>1.119367088607595</v>
      </c>
      <c r="W280" s="5" t="n">
        <v>1</v>
      </c>
      <c r="X280" s="5" t="inlineStr"/>
      <c r="Y280">
        <f>IF(F280="","",VALUE(LEFT(F280,4)))</f>
        <v>2026</v>
      </c>
    </row>
    <row r="281">
      <c r="A281" s="5" t="inlineStr">
        <is>
          <t>432 Park Avenue, Unit 44A</t>
        </is>
      </c>
      <c r="B281" s="5" t="inlineStr">
        <is>
          <t>44A</t>
        </is>
      </c>
      <c r="C281" s="5" t="inlineStr">
        <is>
          <t>1012921376</t>
        </is>
      </c>
      <c r="D281" s="5" t="inlineStr">
        <is>
          <t>Midtown East</t>
        </is>
      </c>
      <c r="E281" s="5" t="inlineStr">
        <is>
          <t>2025-12-31</t>
        </is>
      </c>
      <c r="F281" s="5" t="inlineStr">
        <is>
          <t>2026-01-08</t>
        </is>
      </c>
      <c r="G281" s="5" t="inlineStr">
        <is>
          <t>Listing syndication</t>
        </is>
      </c>
      <c r="H281" s="5" t="inlineStr">
        <is>
          <t>L:1978359884153849953</t>
        </is>
      </c>
      <c r="I281" s="14" t="inlineStr">
        <is>
          <t>listing record</t>
        </is>
      </c>
      <c r="J281" s="5" t="inlineStr">
        <is>
          <t>Unverified</t>
        </is>
      </c>
      <c r="K281" s="5" t="n"/>
      <c r="L281" s="6" t="n">
        <v>80000</v>
      </c>
      <c r="M281" s="6" t="n">
        <v>75000</v>
      </c>
      <c r="N281" s="15" t="inlineStr">
        <is>
          <t>YES</t>
        </is>
      </c>
      <c r="O281" s="6" t="n">
        <v>2057091</v>
      </c>
      <c r="P281" s="5" t="inlineStr">
        <is>
          <t>FMV</t>
        </is>
      </c>
      <c r="Q281" s="5" t="inlineStr">
        <is>
          <t>4.0%</t>
        </is>
      </c>
      <c r="R281" s="6">
        <f>ROUND(O281*IF(O281&gt;5000000,0.065,IF(O281&gt;3000000,0.0525,0.04)),0)</f>
        <v>82284.0</v>
      </c>
      <c r="S281" s="6">
        <f>R281/12</f>
        <v>6857.0</v>
      </c>
      <c r="T281" s="6">
        <f>M281+S281</f>
        <v>81857.0</v>
      </c>
      <c r="U281" s="10">
        <f>S281/M281</f>
        <v>0.09142666666666667</v>
      </c>
      <c r="V281" s="9">
        <f>R281/M281</f>
        <v>1.09712</v>
      </c>
      <c r="W281" s="5" t="n">
        <v>1</v>
      </c>
      <c r="X281" s="12" t="inlineStr">
        <is>
          <t>Price changed on rental date</t>
        </is>
      </c>
      <c r="Y281">
        <f>IF(F281="","",VALUE(LEFT(F281,4)))</f>
        <v>2026</v>
      </c>
    </row>
    <row r="282">
      <c r="A282" s="5" t="inlineStr">
        <is>
          <t>217 West 57th Street, Unit 60W</t>
        </is>
      </c>
      <c r="B282" s="5" t="inlineStr">
        <is>
          <t>60W</t>
        </is>
      </c>
      <c r="C282" s="5" t="inlineStr">
        <is>
          <t>1010291187</t>
        </is>
      </c>
      <c r="D282" s="5" t="inlineStr">
        <is>
          <t>Midtown Central</t>
        </is>
      </c>
      <c r="E282" s="5" t="inlineStr">
        <is>
          <t>2025-12-01</t>
        </is>
      </c>
      <c r="F282" s="5" t="inlineStr">
        <is>
          <t>2025-12-12</t>
        </is>
      </c>
      <c r="G282" s="5" t="inlineStr">
        <is>
          <t>Compass listing</t>
        </is>
      </c>
      <c r="H282" s="5" t="inlineStr">
        <is>
          <t>L:1923399554872535713</t>
        </is>
      </c>
      <c r="I282" s="14" t="inlineStr">
        <is>
          <t>listing record</t>
        </is>
      </c>
      <c r="J282" s="5" t="inlineStr">
        <is>
          <t>Unverified</t>
        </is>
      </c>
      <c r="K282" s="5" t="n"/>
      <c r="L282" s="6" t="n">
        <v>65000</v>
      </c>
      <c r="M282" s="6" t="n">
        <v>62500</v>
      </c>
      <c r="N282" s="15" t="inlineStr">
        <is>
          <t>YES</t>
        </is>
      </c>
      <c r="O282" s="6" t="n">
        <v>1701612</v>
      </c>
      <c r="P282" s="5" t="inlineStr">
        <is>
          <t>FMV</t>
        </is>
      </c>
      <c r="Q282" s="5" t="inlineStr">
        <is>
          <t>4.0%</t>
        </is>
      </c>
      <c r="R282" s="6">
        <f>ROUND(O282*IF(O282&gt;5000000,0.065,IF(O282&gt;3000000,0.0525,0.04)),0)</f>
        <v>68064.0</v>
      </c>
      <c r="S282" s="6">
        <f>R282/12</f>
        <v>5672.0</v>
      </c>
      <c r="T282" s="6">
        <f>M282+S282</f>
        <v>68172.0</v>
      </c>
      <c r="U282" s="10">
        <f>S282/M282</f>
        <v>0.090752</v>
      </c>
      <c r="V282" s="9">
        <f>R282/M282</f>
        <v>1.089024</v>
      </c>
      <c r="W282" s="5" t="n">
        <v>1</v>
      </c>
      <c r="X282" s="12" t="inlineStr">
        <is>
          <t>Price changed on rental date</t>
        </is>
      </c>
      <c r="Y282">
        <f>IF(F282="","",VALUE(LEFT(F282,4)))</f>
        <v>2025</v>
      </c>
    </row>
    <row r="283">
      <c r="A283" s="5" t="inlineStr">
        <is>
          <t>47 East 91st Street, Unit 2</t>
        </is>
      </c>
      <c r="B283" s="5" t="inlineStr">
        <is>
          <t>2</t>
        </is>
      </c>
      <c r="C283" s="5" t="inlineStr">
        <is>
          <t>1015031002</t>
        </is>
      </c>
      <c r="D283" s="5" t="inlineStr">
        <is>
          <t>Upper East Side</t>
        </is>
      </c>
      <c r="E283" s="5" t="inlineStr">
        <is>
          <t>2025-10-02</t>
        </is>
      </c>
      <c r="F283" s="5" t="inlineStr">
        <is>
          <t>2025-10-10</t>
        </is>
      </c>
      <c r="G283" s="5" t="inlineStr">
        <is>
          <t>Listing syndication</t>
        </is>
      </c>
      <c r="H283" s="5" t="inlineStr">
        <is>
          <t>L:1921862503860535889</t>
        </is>
      </c>
      <c r="I283" s="14" t="inlineStr">
        <is>
          <t>listing record</t>
        </is>
      </c>
      <c r="J283" s="5" t="inlineStr">
        <is>
          <t>Unverified</t>
        </is>
      </c>
      <c r="K283" s="5" t="n"/>
      <c r="L283" s="6" t="n">
        <v>42000</v>
      </c>
      <c r="M283" s="6" t="n">
        <v>38000</v>
      </c>
      <c r="N283" s="15" t="inlineStr">
        <is>
          <t>YES</t>
        </is>
      </c>
      <c r="O283" s="6" t="n">
        <v>1028894</v>
      </c>
      <c r="P283" s="5" t="inlineStr">
        <is>
          <t>FMV</t>
        </is>
      </c>
      <c r="Q283" s="5" t="inlineStr">
        <is>
          <t>4.0%</t>
        </is>
      </c>
      <c r="R283" s="6">
        <f>ROUND(O283*IF(O283&gt;5000000,0.065,IF(O283&gt;3000000,0.0525,0.04)),0)</f>
        <v>41156.0</v>
      </c>
      <c r="S283" s="6">
        <f>R283/12</f>
        <v>3429.6666666666665</v>
      </c>
      <c r="T283" s="6">
        <f>M283+S283</f>
        <v>41429.666666666664</v>
      </c>
      <c r="U283" s="10">
        <f>S283/M283</f>
        <v>0.09025438596491228</v>
      </c>
      <c r="V283" s="9">
        <f>R283/M283</f>
        <v>1.0830526315789473</v>
      </c>
      <c r="W283" s="5" t="n">
        <v>1</v>
      </c>
      <c r="X283" s="12" t="inlineStr">
        <is>
          <t>Price changed on rental date</t>
        </is>
      </c>
      <c r="Y283">
        <f>IF(F283="","",VALUE(LEFT(F283,4)))</f>
        <v>2025</v>
      </c>
    </row>
    <row r="284">
      <c r="A284" s="5" t="inlineStr">
        <is>
          <t>432 Park Avenue, Unit 59C</t>
        </is>
      </c>
      <c r="B284" s="5" t="inlineStr">
        <is>
          <t>59C</t>
        </is>
      </c>
      <c r="C284" s="5" t="inlineStr">
        <is>
          <t>1012921407</t>
        </is>
      </c>
      <c r="D284" s="5" t="inlineStr">
        <is>
          <t>Midtown East</t>
        </is>
      </c>
      <c r="E284" s="5" t="inlineStr">
        <is>
          <t>2025-04-09</t>
        </is>
      </c>
      <c r="F284" s="5" t="inlineStr">
        <is>
          <t>2025-05-19</t>
        </is>
      </c>
      <c r="G284" s="5" t="inlineStr">
        <is>
          <t>Listing syndication</t>
        </is>
      </c>
      <c r="H284" s="5" t="inlineStr">
        <is>
          <t>L:1758138162324672785</t>
        </is>
      </c>
      <c r="I284" s="14" t="inlineStr">
        <is>
          <t>listing record</t>
        </is>
      </c>
      <c r="J284" s="5" t="inlineStr">
        <is>
          <t>Unverified</t>
        </is>
      </c>
      <c r="K284" s="5" t="n"/>
      <c r="L284" s="6" t="n">
        <v>60000</v>
      </c>
      <c r="M284" s="6" t="n">
        <v>62000</v>
      </c>
      <c r="N284" s="15" t="inlineStr">
        <is>
          <t>YES</t>
        </is>
      </c>
      <c r="O284" s="6" t="n">
        <v>1660413</v>
      </c>
      <c r="P284" s="5" t="inlineStr">
        <is>
          <t>FMV</t>
        </is>
      </c>
      <c r="Q284" s="5" t="inlineStr">
        <is>
          <t>4.0%</t>
        </is>
      </c>
      <c r="R284" s="6">
        <f>ROUND(O284*IF(O284&gt;5000000,0.065,IF(O284&gt;3000000,0.0525,0.04)),0)</f>
        <v>66417.0</v>
      </c>
      <c r="S284" s="6">
        <f>R284/12</f>
        <v>5534.75</v>
      </c>
      <c r="T284" s="6">
        <f>M284+S284</f>
        <v>67534.75</v>
      </c>
      <c r="U284" s="10">
        <f>S284/M284</f>
        <v>0.08927016129032259</v>
      </c>
      <c r="V284" s="9">
        <f>R284/M284</f>
        <v>1.071241935483871</v>
      </c>
      <c r="W284" s="5" t="n">
        <v>1</v>
      </c>
      <c r="X284" s="12" t="inlineStr">
        <is>
          <t>Reported rent above last ask ($60,000 to $62,000); Price changed on rental date</t>
        </is>
      </c>
      <c r="Y284">
        <f>IF(F284="","",VALUE(LEFT(F284,4)))</f>
        <v>2025</v>
      </c>
    </row>
    <row r="285">
      <c r="A285" s="5" t="inlineStr">
        <is>
          <t>111 Murray Street, Unit 55W</t>
        </is>
      </c>
      <c r="B285" s="5" t="inlineStr">
        <is>
          <t>55W</t>
        </is>
      </c>
      <c r="C285" s="5" t="inlineStr">
        <is>
          <t>1001421946</t>
        </is>
      </c>
      <c r="D285" s="5" t="inlineStr">
        <is>
          <t>TriBeCa</t>
        </is>
      </c>
      <c r="E285" s="5" t="inlineStr">
        <is>
          <t>2025-10-17</t>
        </is>
      </c>
      <c r="F285" s="5" t="inlineStr">
        <is>
          <t>2025-11-11</t>
        </is>
      </c>
      <c r="G285" s="5" t="inlineStr">
        <is>
          <t>Listing syndication</t>
        </is>
      </c>
      <c r="H285" s="5" t="inlineStr">
        <is>
          <t>L:1942954188542999865</t>
        </is>
      </c>
      <c r="I285" s="14" t="inlineStr">
        <is>
          <t>listing record</t>
        </is>
      </c>
      <c r="J285" s="5" t="inlineStr">
        <is>
          <t>Unverified</t>
        </is>
      </c>
      <c r="K285" s="5" t="n"/>
      <c r="L285" s="6" t="n">
        <v>48000</v>
      </c>
      <c r="M285" s="6" t="n">
        <v>48000</v>
      </c>
      <c r="N285" s="5" t="inlineStr"/>
      <c r="O285" s="6" t="n">
        <v>1276034</v>
      </c>
      <c r="P285" s="5" t="inlineStr">
        <is>
          <t>FMV</t>
        </is>
      </c>
      <c r="Q285" s="5" t="inlineStr">
        <is>
          <t>4.0%</t>
        </is>
      </c>
      <c r="R285" s="6">
        <f>ROUND(O285*IF(O285&gt;5000000,0.065,IF(O285&gt;3000000,0.0525,0.04)),0)</f>
        <v>51041.0</v>
      </c>
      <c r="S285" s="6">
        <f>R285/12</f>
        <v>4253.416666666667</v>
      </c>
      <c r="T285" s="6">
        <f>M285+S285</f>
        <v>52253.416666666664</v>
      </c>
      <c r="U285" s="10">
        <f>S285/M285</f>
        <v>0.08861284722222224</v>
      </c>
      <c r="V285" s="9">
        <f>R285/M285</f>
        <v>1.0633541666666666</v>
      </c>
      <c r="W285" s="5" t="n">
        <v>1</v>
      </c>
      <c r="X285" s="5" t="inlineStr"/>
      <c r="Y285">
        <f>IF(F285="","",VALUE(LEFT(F285,4)))</f>
        <v>2025</v>
      </c>
    </row>
    <row r="286">
      <c r="A286" s="5" t="inlineStr">
        <is>
          <t>130 West 12th Street, Unit 9A</t>
        </is>
      </c>
      <c r="B286" s="5" t="inlineStr">
        <is>
          <t>9A</t>
        </is>
      </c>
      <c r="C286" s="5" t="inlineStr">
        <is>
          <t>1006071230</t>
        </is>
      </c>
      <c r="D286" s="5" t="inlineStr">
        <is>
          <t>West Village</t>
        </is>
      </c>
      <c r="E286" s="5" t="inlineStr">
        <is>
          <t>2026-02-06</t>
        </is>
      </c>
      <c r="F286" s="5" t="inlineStr">
        <is>
          <t>2026-03-02</t>
        </is>
      </c>
      <c r="G286" s="5" t="inlineStr">
        <is>
          <t>Listing syndication</t>
        </is>
      </c>
      <c r="H286" s="5" t="inlineStr">
        <is>
          <t>L:1986359306519846585</t>
        </is>
      </c>
      <c r="I286" s="14" t="inlineStr">
        <is>
          <t>listing record</t>
        </is>
      </c>
      <c r="J286" s="5" t="inlineStr">
        <is>
          <t>Unverified</t>
        </is>
      </c>
      <c r="K286" s="5" t="n"/>
      <c r="L286" s="6" t="n">
        <v>46000</v>
      </c>
      <c r="M286" s="6" t="n">
        <v>44000</v>
      </c>
      <c r="N286" s="15" t="inlineStr">
        <is>
          <t>YES</t>
        </is>
      </c>
      <c r="O286" s="6" t="n">
        <v>1163767</v>
      </c>
      <c r="P286" s="5" t="inlineStr">
        <is>
          <t>FMV</t>
        </is>
      </c>
      <c r="Q286" s="5" t="inlineStr">
        <is>
          <t>4.0%</t>
        </is>
      </c>
      <c r="R286" s="6">
        <f>ROUND(O286*IF(O286&gt;5000000,0.065,IF(O286&gt;3000000,0.0525,0.04)),0)</f>
        <v>46551.0</v>
      </c>
      <c r="S286" s="6">
        <f>R286/12</f>
        <v>3879.25</v>
      </c>
      <c r="T286" s="6">
        <f>M286+S286</f>
        <v>47879.25</v>
      </c>
      <c r="U286" s="10">
        <f>S286/M286</f>
        <v>0.08816477272727273</v>
      </c>
      <c r="V286" s="9">
        <f>R286/M286</f>
        <v>1.0579772727272727</v>
      </c>
      <c r="W286" s="5" t="n">
        <v>1</v>
      </c>
      <c r="X286" s="12" t="inlineStr">
        <is>
          <t>Price changed on rental date</t>
        </is>
      </c>
      <c r="Y286">
        <f>IF(F286="","",VALUE(LEFT(F286,4)))</f>
        <v>2026</v>
      </c>
    </row>
    <row r="287">
      <c r="A287" s="5" t="inlineStr">
        <is>
          <t>220 Central Park South, Unit 59A</t>
        </is>
      </c>
      <c r="B287" s="5" t="inlineStr">
        <is>
          <t>59A</t>
        </is>
      </c>
      <c r="C287" s="5" t="inlineStr">
        <is>
          <t>1010301091</t>
        </is>
      </c>
      <c r="D287" s="5" t="inlineStr">
        <is>
          <t>Central Park South</t>
        </is>
      </c>
      <c r="E287" s="5" t="n"/>
      <c r="F287" s="5" t="inlineStr">
        <is>
          <t>2025-11-12</t>
        </is>
      </c>
      <c r="G287" s="5" t="inlineStr">
        <is>
          <t>Listing syndication</t>
        </is>
      </c>
      <c r="H287" s="5" t="inlineStr">
        <is>
          <t>L:1988120117425923913</t>
        </is>
      </c>
      <c r="I287" s="14" t="inlineStr">
        <is>
          <t>listing record</t>
        </is>
      </c>
      <c r="J287" s="5" t="inlineStr">
        <is>
          <t>Unverified</t>
        </is>
      </c>
      <c r="K287" s="5" t="inlineStr">
        <is>
          <t>YES</t>
        </is>
      </c>
      <c r="L287" s="6" t="n">
        <v>95000</v>
      </c>
      <c r="M287" s="6" t="n">
        <v>95000</v>
      </c>
      <c r="N287" s="5" t="inlineStr"/>
      <c r="O287" s="6" t="n">
        <v>2489223</v>
      </c>
      <c r="P287" s="5" t="inlineStr">
        <is>
          <t>FMV</t>
        </is>
      </c>
      <c r="Q287" s="5" t="inlineStr">
        <is>
          <t>4.0%</t>
        </is>
      </c>
      <c r="R287" s="6">
        <f>ROUND(O287*IF(O287&gt;5000000,0.065,IF(O287&gt;3000000,0.0525,0.04)),0)</f>
        <v>99569.0</v>
      </c>
      <c r="S287" s="6">
        <f>R287/12</f>
        <v>8297.416666666666</v>
      </c>
      <c r="T287" s="6">
        <f>M287+S287</f>
        <v>103297.41666666667</v>
      </c>
      <c r="U287" s="10">
        <f>S287/M287</f>
        <v>0.08734122807017543</v>
      </c>
      <c r="V287" s="9">
        <f>R287/M287</f>
        <v>1.0480947368421052</v>
      </c>
      <c r="W287" s="5" t="n">
        <v>1</v>
      </c>
      <c r="X287" s="12" t="inlineStr">
        <is>
          <t>Relisted 15-90 days after reported lease</t>
        </is>
      </c>
      <c r="Y287">
        <f>IF(F287="","",VALUE(LEFT(F287,4)))</f>
        <v>2025</v>
      </c>
    </row>
    <row r="288">
      <c r="A288" s="5" t="inlineStr">
        <is>
          <t>432 Park Avenue, Unit 50B</t>
        </is>
      </c>
      <c r="B288" s="5" t="inlineStr">
        <is>
          <t>50B</t>
        </is>
      </c>
      <c r="C288" s="5" t="inlineStr">
        <is>
          <t>1012921385</t>
        </is>
      </c>
      <c r="D288" s="5" t="inlineStr">
        <is>
          <t>Midtown East</t>
        </is>
      </c>
      <c r="E288" s="5" t="inlineStr">
        <is>
          <t>2025-04-04</t>
        </is>
      </c>
      <c r="F288" s="5" t="inlineStr">
        <is>
          <t>2025-05-06</t>
        </is>
      </c>
      <c r="G288" s="5" t="inlineStr">
        <is>
          <t>Listing syndication</t>
        </is>
      </c>
      <c r="H288" s="5" t="inlineStr">
        <is>
          <t>L:1761017494726813753</t>
        </is>
      </c>
      <c r="I288" s="14" t="inlineStr">
        <is>
          <t>listing record</t>
        </is>
      </c>
      <c r="J288" s="5" t="inlineStr">
        <is>
          <t>Unverified</t>
        </is>
      </c>
      <c r="K288" s="5" t="n"/>
      <c r="L288" s="6" t="n">
        <v>45000</v>
      </c>
      <c r="M288" s="6" t="n">
        <v>40000</v>
      </c>
      <c r="N288" s="15" t="inlineStr">
        <is>
          <t>YES</t>
        </is>
      </c>
      <c r="O288" s="6" t="n">
        <v>1032685</v>
      </c>
      <c r="P288" s="5" t="inlineStr">
        <is>
          <t>FMV</t>
        </is>
      </c>
      <c r="Q288" s="5" t="inlineStr">
        <is>
          <t>4.0%</t>
        </is>
      </c>
      <c r="R288" s="6">
        <f>ROUND(O288*IF(O288&gt;5000000,0.065,IF(O288&gt;3000000,0.0525,0.04)),0)</f>
        <v>41307.0</v>
      </c>
      <c r="S288" s="6">
        <f>R288/12</f>
        <v>3442.25</v>
      </c>
      <c r="T288" s="6">
        <f>M288+S288</f>
        <v>43442.25</v>
      </c>
      <c r="U288" s="10">
        <f>S288/M288</f>
        <v>0.08605625</v>
      </c>
      <c r="V288" s="9">
        <f>R288/M288</f>
        <v>1.032675</v>
      </c>
      <c r="W288" s="5" t="n">
        <v>1</v>
      </c>
      <c r="X288" s="12" t="inlineStr">
        <is>
          <t>Price changed on rental date</t>
        </is>
      </c>
      <c r="Y288">
        <f>IF(F288="","",VALUE(LEFT(F288,4)))</f>
        <v>2025</v>
      </c>
    </row>
    <row r="289">
      <c r="A289" s="5" t="inlineStr">
        <is>
          <t>109 East 79th Street, Unit 10E</t>
        </is>
      </c>
      <c r="B289" s="5" t="inlineStr">
        <is>
          <t>10E</t>
        </is>
      </c>
      <c r="C289" s="5" t="inlineStr">
        <is>
          <t>1015081218</t>
        </is>
      </c>
      <c r="D289" s="5" t="inlineStr">
        <is>
          <t>Upper East Side</t>
        </is>
      </c>
      <c r="E289" s="5" t="inlineStr">
        <is>
          <t>2026-09-11</t>
        </is>
      </c>
      <c r="F289" s="5" t="inlineStr">
        <is>
          <t>2026-09-11</t>
        </is>
      </c>
      <c r="G289" s="5" t="inlineStr">
        <is>
          <t>Listing syndication</t>
        </is>
      </c>
      <c r="H289" s="5" t="inlineStr">
        <is>
          <t>L:2168987554266159249</t>
        </is>
      </c>
      <c r="I289" s="14" t="inlineStr">
        <is>
          <t>listing record</t>
        </is>
      </c>
      <c r="J289" s="5" t="inlineStr">
        <is>
          <t>Unverified</t>
        </is>
      </c>
      <c r="K289" s="5" t="n"/>
      <c r="L289" s="6" t="n">
        <v>43500</v>
      </c>
      <c r="M289" s="6" t="n">
        <v>42500</v>
      </c>
      <c r="N289" s="15" t="inlineStr">
        <is>
          <t>YES</t>
        </is>
      </c>
      <c r="O289" s="6" t="n">
        <v>1092467</v>
      </c>
      <c r="P289" s="5" t="inlineStr">
        <is>
          <t>FMV</t>
        </is>
      </c>
      <c r="Q289" s="5" t="inlineStr">
        <is>
          <t>4.0%</t>
        </is>
      </c>
      <c r="R289" s="6">
        <f>ROUND(O289*IF(O289&gt;5000000,0.065,IF(O289&gt;3000000,0.0525,0.04)),0)</f>
        <v>43699.0</v>
      </c>
      <c r="S289" s="6">
        <f>R289/12</f>
        <v>3641.5833333333335</v>
      </c>
      <c r="T289" s="6">
        <f>M289+S289</f>
        <v>46141.583333333336</v>
      </c>
      <c r="U289" s="10">
        <f>S289/M289</f>
        <v>0.0856843137254902</v>
      </c>
      <c r="V289" s="9">
        <f>R289/M289</f>
        <v>1.0282117647058824</v>
      </c>
      <c r="W289" s="5" t="n">
        <v>1</v>
      </c>
      <c r="X289" s="12" t="inlineStr">
        <is>
          <t>Price changed on rental date</t>
        </is>
      </c>
      <c r="Y289">
        <f>IF(F289="","",VALUE(LEFT(F289,4)))</f>
        <v>2026</v>
      </c>
    </row>
    <row r="290">
      <c r="A290" s="5" t="inlineStr">
        <is>
          <t>220 Central Park South, Unit 32B</t>
        </is>
      </c>
      <c r="B290" s="5" t="inlineStr">
        <is>
          <t>32B</t>
        </is>
      </c>
      <c r="C290" s="5" t="inlineStr">
        <is>
          <t>1010301053</t>
        </is>
      </c>
      <c r="D290" s="5" t="inlineStr">
        <is>
          <t>Central Park South</t>
        </is>
      </c>
      <c r="E290" s="5" t="n"/>
      <c r="F290" s="5" t="inlineStr">
        <is>
          <t>2026-07-13</t>
        </is>
      </c>
      <c r="G290" s="5" t="inlineStr">
        <is>
          <t>Listing syndication</t>
        </is>
      </c>
      <c r="H290" s="5" t="inlineStr">
        <is>
          <t>L:2102521437204240817</t>
        </is>
      </c>
      <c r="I290" s="14" t="inlineStr">
        <is>
          <t>listing record</t>
        </is>
      </c>
      <c r="J290" s="5" t="inlineStr">
        <is>
          <t>Unverified</t>
        </is>
      </c>
      <c r="K290" s="5" t="n"/>
      <c r="L290" s="6" t="n">
        <v>65000</v>
      </c>
      <c r="M290" s="6" t="n">
        <v>65000</v>
      </c>
      <c r="N290" s="5" t="inlineStr"/>
      <c r="O290" s="6" t="n">
        <v>1568383</v>
      </c>
      <c r="P290" s="5" t="inlineStr">
        <is>
          <t>FMV</t>
        </is>
      </c>
      <c r="Q290" s="5" t="inlineStr">
        <is>
          <t>4.0%</t>
        </is>
      </c>
      <c r="R290" s="6">
        <f>ROUND(O290*IF(O290&gt;5000000,0.065,IF(O290&gt;3000000,0.0525,0.04)),0)</f>
        <v>62735.0</v>
      </c>
      <c r="S290" s="6">
        <f>R290/12</f>
        <v>5227.916666666667</v>
      </c>
      <c r="T290" s="6">
        <f>M290+S290</f>
        <v>70227.91666666667</v>
      </c>
      <c r="U290" s="10">
        <f>S290/M290</f>
        <v>0.08042948717948718</v>
      </c>
      <c r="V290" s="9">
        <f>R290/M290</f>
        <v>0.9651538461538461</v>
      </c>
      <c r="W290" s="5" t="n">
        <v>1</v>
      </c>
      <c r="X290" s="5" t="inlineStr"/>
      <c r="Y290">
        <f>IF(F290="","",VALUE(LEFT(F290,4)))</f>
        <v>2026</v>
      </c>
    </row>
  </sheetData>
  <hyperlinks>
    <hyperlink xmlns:r="http://schemas.openxmlformats.org/officeDocument/2006/relationships" ref="I5" r:id="rId1"/>
    <hyperlink xmlns:r="http://schemas.openxmlformats.org/officeDocument/2006/relationships" ref="I6" r:id="rId2"/>
    <hyperlink xmlns:r="http://schemas.openxmlformats.org/officeDocument/2006/relationships" ref="I7" r:id="rId3"/>
    <hyperlink xmlns:r="http://schemas.openxmlformats.org/officeDocument/2006/relationships" ref="I8" r:id="rId4"/>
    <hyperlink xmlns:r="http://schemas.openxmlformats.org/officeDocument/2006/relationships" ref="I9" r:id="rId5"/>
    <hyperlink xmlns:r="http://schemas.openxmlformats.org/officeDocument/2006/relationships" ref="I10" r:id="rId6"/>
    <hyperlink xmlns:r="http://schemas.openxmlformats.org/officeDocument/2006/relationships" ref="I11" r:id="rId7"/>
    <hyperlink xmlns:r="http://schemas.openxmlformats.org/officeDocument/2006/relationships" ref="I12" r:id="rId8"/>
    <hyperlink xmlns:r="http://schemas.openxmlformats.org/officeDocument/2006/relationships" ref="I13" r:id="rId9"/>
    <hyperlink xmlns:r="http://schemas.openxmlformats.org/officeDocument/2006/relationships" ref="I14" r:id="rId10"/>
    <hyperlink xmlns:r="http://schemas.openxmlformats.org/officeDocument/2006/relationships" ref="I15" r:id="rId11"/>
    <hyperlink xmlns:r="http://schemas.openxmlformats.org/officeDocument/2006/relationships" ref="I16" r:id="rId12"/>
    <hyperlink xmlns:r="http://schemas.openxmlformats.org/officeDocument/2006/relationships" ref="I17" r:id="rId13"/>
    <hyperlink xmlns:r="http://schemas.openxmlformats.org/officeDocument/2006/relationships" ref="I18" r:id="rId14"/>
    <hyperlink xmlns:r="http://schemas.openxmlformats.org/officeDocument/2006/relationships" ref="I19" r:id="rId15"/>
    <hyperlink xmlns:r="http://schemas.openxmlformats.org/officeDocument/2006/relationships" ref="I20" r:id="rId16"/>
    <hyperlink xmlns:r="http://schemas.openxmlformats.org/officeDocument/2006/relationships" ref="I21" r:id="rId17"/>
    <hyperlink xmlns:r="http://schemas.openxmlformats.org/officeDocument/2006/relationships" ref="I22" r:id="rId18"/>
    <hyperlink xmlns:r="http://schemas.openxmlformats.org/officeDocument/2006/relationships" ref="I23" r:id="rId19"/>
    <hyperlink xmlns:r="http://schemas.openxmlformats.org/officeDocument/2006/relationships" ref="I24" r:id="rId20"/>
    <hyperlink xmlns:r="http://schemas.openxmlformats.org/officeDocument/2006/relationships" ref="I25" r:id="rId21"/>
    <hyperlink xmlns:r="http://schemas.openxmlformats.org/officeDocument/2006/relationships" ref="I26" r:id="rId22"/>
    <hyperlink xmlns:r="http://schemas.openxmlformats.org/officeDocument/2006/relationships" ref="I27" r:id="rId23"/>
    <hyperlink xmlns:r="http://schemas.openxmlformats.org/officeDocument/2006/relationships" ref="I28" r:id="rId24"/>
    <hyperlink xmlns:r="http://schemas.openxmlformats.org/officeDocument/2006/relationships" ref="I29" r:id="rId25"/>
    <hyperlink xmlns:r="http://schemas.openxmlformats.org/officeDocument/2006/relationships" ref="I30" r:id="rId26"/>
    <hyperlink xmlns:r="http://schemas.openxmlformats.org/officeDocument/2006/relationships" ref="I31" r:id="rId27"/>
    <hyperlink xmlns:r="http://schemas.openxmlformats.org/officeDocument/2006/relationships" ref="I32" r:id="rId28"/>
    <hyperlink xmlns:r="http://schemas.openxmlformats.org/officeDocument/2006/relationships" ref="I33" r:id="rId29"/>
    <hyperlink xmlns:r="http://schemas.openxmlformats.org/officeDocument/2006/relationships" ref="I34" r:id="rId30"/>
    <hyperlink xmlns:r="http://schemas.openxmlformats.org/officeDocument/2006/relationships" ref="I35" r:id="rId31"/>
    <hyperlink xmlns:r="http://schemas.openxmlformats.org/officeDocument/2006/relationships" ref="I36" r:id="rId32"/>
    <hyperlink xmlns:r="http://schemas.openxmlformats.org/officeDocument/2006/relationships" ref="I37" r:id="rId33"/>
    <hyperlink xmlns:r="http://schemas.openxmlformats.org/officeDocument/2006/relationships" ref="I38" r:id="rId34"/>
    <hyperlink xmlns:r="http://schemas.openxmlformats.org/officeDocument/2006/relationships" ref="I39" r:id="rId35"/>
    <hyperlink xmlns:r="http://schemas.openxmlformats.org/officeDocument/2006/relationships" ref="I40" r:id="rId36"/>
    <hyperlink xmlns:r="http://schemas.openxmlformats.org/officeDocument/2006/relationships" ref="I41" r:id="rId37"/>
    <hyperlink xmlns:r="http://schemas.openxmlformats.org/officeDocument/2006/relationships" ref="I42" r:id="rId38"/>
    <hyperlink xmlns:r="http://schemas.openxmlformats.org/officeDocument/2006/relationships" ref="I43" r:id="rId39"/>
    <hyperlink xmlns:r="http://schemas.openxmlformats.org/officeDocument/2006/relationships" ref="I44" r:id="rId40"/>
    <hyperlink xmlns:r="http://schemas.openxmlformats.org/officeDocument/2006/relationships" ref="I45" r:id="rId41"/>
    <hyperlink xmlns:r="http://schemas.openxmlformats.org/officeDocument/2006/relationships" ref="I46" r:id="rId42"/>
    <hyperlink xmlns:r="http://schemas.openxmlformats.org/officeDocument/2006/relationships" ref="I47" r:id="rId43"/>
    <hyperlink xmlns:r="http://schemas.openxmlformats.org/officeDocument/2006/relationships" ref="I48" r:id="rId44"/>
    <hyperlink xmlns:r="http://schemas.openxmlformats.org/officeDocument/2006/relationships" ref="I49" r:id="rId45"/>
    <hyperlink xmlns:r="http://schemas.openxmlformats.org/officeDocument/2006/relationships" ref="I50" r:id="rId46"/>
    <hyperlink xmlns:r="http://schemas.openxmlformats.org/officeDocument/2006/relationships" ref="I51" r:id="rId47"/>
    <hyperlink xmlns:r="http://schemas.openxmlformats.org/officeDocument/2006/relationships" ref="I52" r:id="rId48"/>
    <hyperlink xmlns:r="http://schemas.openxmlformats.org/officeDocument/2006/relationships" ref="I53" r:id="rId49"/>
    <hyperlink xmlns:r="http://schemas.openxmlformats.org/officeDocument/2006/relationships" ref="I54" r:id="rId50"/>
    <hyperlink xmlns:r="http://schemas.openxmlformats.org/officeDocument/2006/relationships" ref="I55" r:id="rId51"/>
    <hyperlink xmlns:r="http://schemas.openxmlformats.org/officeDocument/2006/relationships" ref="I56" r:id="rId52"/>
    <hyperlink xmlns:r="http://schemas.openxmlformats.org/officeDocument/2006/relationships" ref="I57" r:id="rId53"/>
    <hyperlink xmlns:r="http://schemas.openxmlformats.org/officeDocument/2006/relationships" ref="I58" r:id="rId54"/>
    <hyperlink xmlns:r="http://schemas.openxmlformats.org/officeDocument/2006/relationships" ref="I59" r:id="rId55"/>
    <hyperlink xmlns:r="http://schemas.openxmlformats.org/officeDocument/2006/relationships" ref="I60" r:id="rId56"/>
    <hyperlink xmlns:r="http://schemas.openxmlformats.org/officeDocument/2006/relationships" ref="I61" r:id="rId57"/>
    <hyperlink xmlns:r="http://schemas.openxmlformats.org/officeDocument/2006/relationships" ref="I62" r:id="rId58"/>
    <hyperlink xmlns:r="http://schemas.openxmlformats.org/officeDocument/2006/relationships" ref="I63" r:id="rId59"/>
    <hyperlink xmlns:r="http://schemas.openxmlformats.org/officeDocument/2006/relationships" ref="I64" r:id="rId60"/>
    <hyperlink xmlns:r="http://schemas.openxmlformats.org/officeDocument/2006/relationships" ref="I65" r:id="rId61"/>
    <hyperlink xmlns:r="http://schemas.openxmlformats.org/officeDocument/2006/relationships" ref="I66" r:id="rId62"/>
    <hyperlink xmlns:r="http://schemas.openxmlformats.org/officeDocument/2006/relationships" ref="I67" r:id="rId63"/>
    <hyperlink xmlns:r="http://schemas.openxmlformats.org/officeDocument/2006/relationships" ref="I68" r:id="rId64"/>
    <hyperlink xmlns:r="http://schemas.openxmlformats.org/officeDocument/2006/relationships" ref="I69" r:id="rId65"/>
    <hyperlink xmlns:r="http://schemas.openxmlformats.org/officeDocument/2006/relationships" ref="I70" r:id="rId66"/>
    <hyperlink xmlns:r="http://schemas.openxmlformats.org/officeDocument/2006/relationships" ref="I71" r:id="rId67"/>
    <hyperlink xmlns:r="http://schemas.openxmlformats.org/officeDocument/2006/relationships" ref="I72" r:id="rId68"/>
    <hyperlink xmlns:r="http://schemas.openxmlformats.org/officeDocument/2006/relationships" ref="I73" r:id="rId69"/>
    <hyperlink xmlns:r="http://schemas.openxmlformats.org/officeDocument/2006/relationships" ref="I74" r:id="rId70"/>
    <hyperlink xmlns:r="http://schemas.openxmlformats.org/officeDocument/2006/relationships" ref="I75" r:id="rId71"/>
    <hyperlink xmlns:r="http://schemas.openxmlformats.org/officeDocument/2006/relationships" ref="I76" r:id="rId72"/>
    <hyperlink xmlns:r="http://schemas.openxmlformats.org/officeDocument/2006/relationships" ref="I77" r:id="rId73"/>
    <hyperlink xmlns:r="http://schemas.openxmlformats.org/officeDocument/2006/relationships" ref="I78" r:id="rId74"/>
    <hyperlink xmlns:r="http://schemas.openxmlformats.org/officeDocument/2006/relationships" ref="I79" r:id="rId75"/>
    <hyperlink xmlns:r="http://schemas.openxmlformats.org/officeDocument/2006/relationships" ref="I80" r:id="rId76"/>
    <hyperlink xmlns:r="http://schemas.openxmlformats.org/officeDocument/2006/relationships" ref="I81" r:id="rId77"/>
    <hyperlink xmlns:r="http://schemas.openxmlformats.org/officeDocument/2006/relationships" ref="I82" r:id="rId78"/>
    <hyperlink xmlns:r="http://schemas.openxmlformats.org/officeDocument/2006/relationships" ref="I83" r:id="rId79"/>
    <hyperlink xmlns:r="http://schemas.openxmlformats.org/officeDocument/2006/relationships" ref="I84" r:id="rId80"/>
    <hyperlink xmlns:r="http://schemas.openxmlformats.org/officeDocument/2006/relationships" ref="I85" r:id="rId81"/>
    <hyperlink xmlns:r="http://schemas.openxmlformats.org/officeDocument/2006/relationships" ref="I86" r:id="rId82"/>
    <hyperlink xmlns:r="http://schemas.openxmlformats.org/officeDocument/2006/relationships" ref="I87" r:id="rId83"/>
    <hyperlink xmlns:r="http://schemas.openxmlformats.org/officeDocument/2006/relationships" ref="I88" r:id="rId84"/>
    <hyperlink xmlns:r="http://schemas.openxmlformats.org/officeDocument/2006/relationships" ref="I89" r:id="rId85"/>
    <hyperlink xmlns:r="http://schemas.openxmlformats.org/officeDocument/2006/relationships" ref="I90" r:id="rId86"/>
    <hyperlink xmlns:r="http://schemas.openxmlformats.org/officeDocument/2006/relationships" ref="I91" r:id="rId87"/>
    <hyperlink xmlns:r="http://schemas.openxmlformats.org/officeDocument/2006/relationships" ref="I92" r:id="rId88"/>
    <hyperlink xmlns:r="http://schemas.openxmlformats.org/officeDocument/2006/relationships" ref="I93" r:id="rId89"/>
    <hyperlink xmlns:r="http://schemas.openxmlformats.org/officeDocument/2006/relationships" ref="I94" r:id="rId90"/>
    <hyperlink xmlns:r="http://schemas.openxmlformats.org/officeDocument/2006/relationships" ref="I95" r:id="rId91"/>
    <hyperlink xmlns:r="http://schemas.openxmlformats.org/officeDocument/2006/relationships" ref="I96" r:id="rId92"/>
    <hyperlink xmlns:r="http://schemas.openxmlformats.org/officeDocument/2006/relationships" ref="I97" r:id="rId93"/>
    <hyperlink xmlns:r="http://schemas.openxmlformats.org/officeDocument/2006/relationships" ref="I98" r:id="rId94"/>
    <hyperlink xmlns:r="http://schemas.openxmlformats.org/officeDocument/2006/relationships" ref="I99" r:id="rId95"/>
    <hyperlink xmlns:r="http://schemas.openxmlformats.org/officeDocument/2006/relationships" ref="I100" r:id="rId96"/>
    <hyperlink xmlns:r="http://schemas.openxmlformats.org/officeDocument/2006/relationships" ref="I101" r:id="rId97"/>
    <hyperlink xmlns:r="http://schemas.openxmlformats.org/officeDocument/2006/relationships" ref="I102" r:id="rId98"/>
    <hyperlink xmlns:r="http://schemas.openxmlformats.org/officeDocument/2006/relationships" ref="I103" r:id="rId99"/>
    <hyperlink xmlns:r="http://schemas.openxmlformats.org/officeDocument/2006/relationships" ref="I104" r:id="rId100"/>
    <hyperlink xmlns:r="http://schemas.openxmlformats.org/officeDocument/2006/relationships" ref="I105" r:id="rId101"/>
    <hyperlink xmlns:r="http://schemas.openxmlformats.org/officeDocument/2006/relationships" ref="I106" r:id="rId102"/>
    <hyperlink xmlns:r="http://schemas.openxmlformats.org/officeDocument/2006/relationships" ref="I107" r:id="rId103"/>
    <hyperlink xmlns:r="http://schemas.openxmlformats.org/officeDocument/2006/relationships" ref="I108" r:id="rId104"/>
    <hyperlink xmlns:r="http://schemas.openxmlformats.org/officeDocument/2006/relationships" ref="I109" r:id="rId105"/>
    <hyperlink xmlns:r="http://schemas.openxmlformats.org/officeDocument/2006/relationships" ref="I110" r:id="rId106"/>
    <hyperlink xmlns:r="http://schemas.openxmlformats.org/officeDocument/2006/relationships" ref="I111" r:id="rId107"/>
    <hyperlink xmlns:r="http://schemas.openxmlformats.org/officeDocument/2006/relationships" ref="I112" r:id="rId108"/>
    <hyperlink xmlns:r="http://schemas.openxmlformats.org/officeDocument/2006/relationships" ref="I113" r:id="rId109"/>
    <hyperlink xmlns:r="http://schemas.openxmlformats.org/officeDocument/2006/relationships" ref="I114" r:id="rId110"/>
    <hyperlink xmlns:r="http://schemas.openxmlformats.org/officeDocument/2006/relationships" ref="I115" r:id="rId111"/>
    <hyperlink xmlns:r="http://schemas.openxmlformats.org/officeDocument/2006/relationships" ref="I116" r:id="rId112"/>
    <hyperlink xmlns:r="http://schemas.openxmlformats.org/officeDocument/2006/relationships" ref="I117" r:id="rId113"/>
    <hyperlink xmlns:r="http://schemas.openxmlformats.org/officeDocument/2006/relationships" ref="I118" r:id="rId114"/>
    <hyperlink xmlns:r="http://schemas.openxmlformats.org/officeDocument/2006/relationships" ref="I119" r:id="rId115"/>
    <hyperlink xmlns:r="http://schemas.openxmlformats.org/officeDocument/2006/relationships" ref="I120" r:id="rId116"/>
    <hyperlink xmlns:r="http://schemas.openxmlformats.org/officeDocument/2006/relationships" ref="I121" r:id="rId117"/>
    <hyperlink xmlns:r="http://schemas.openxmlformats.org/officeDocument/2006/relationships" ref="I122" r:id="rId118"/>
    <hyperlink xmlns:r="http://schemas.openxmlformats.org/officeDocument/2006/relationships" ref="I123" r:id="rId119"/>
    <hyperlink xmlns:r="http://schemas.openxmlformats.org/officeDocument/2006/relationships" ref="I124" r:id="rId120"/>
    <hyperlink xmlns:r="http://schemas.openxmlformats.org/officeDocument/2006/relationships" ref="I125" r:id="rId121"/>
    <hyperlink xmlns:r="http://schemas.openxmlformats.org/officeDocument/2006/relationships" ref="I126" r:id="rId122"/>
    <hyperlink xmlns:r="http://schemas.openxmlformats.org/officeDocument/2006/relationships" ref="I127" r:id="rId123"/>
    <hyperlink xmlns:r="http://schemas.openxmlformats.org/officeDocument/2006/relationships" ref="I128" r:id="rId124"/>
    <hyperlink xmlns:r="http://schemas.openxmlformats.org/officeDocument/2006/relationships" ref="I129" r:id="rId125"/>
    <hyperlink xmlns:r="http://schemas.openxmlformats.org/officeDocument/2006/relationships" ref="I130" r:id="rId126"/>
    <hyperlink xmlns:r="http://schemas.openxmlformats.org/officeDocument/2006/relationships" ref="I131" r:id="rId127"/>
    <hyperlink xmlns:r="http://schemas.openxmlformats.org/officeDocument/2006/relationships" ref="I132" r:id="rId128"/>
    <hyperlink xmlns:r="http://schemas.openxmlformats.org/officeDocument/2006/relationships" ref="I133" r:id="rId129"/>
    <hyperlink xmlns:r="http://schemas.openxmlformats.org/officeDocument/2006/relationships" ref="I134" r:id="rId130"/>
    <hyperlink xmlns:r="http://schemas.openxmlformats.org/officeDocument/2006/relationships" ref="I135" r:id="rId131"/>
    <hyperlink xmlns:r="http://schemas.openxmlformats.org/officeDocument/2006/relationships" ref="I136" r:id="rId132"/>
    <hyperlink xmlns:r="http://schemas.openxmlformats.org/officeDocument/2006/relationships" ref="I137" r:id="rId133"/>
    <hyperlink xmlns:r="http://schemas.openxmlformats.org/officeDocument/2006/relationships" ref="I138" r:id="rId134"/>
    <hyperlink xmlns:r="http://schemas.openxmlformats.org/officeDocument/2006/relationships" ref="I139" r:id="rId135"/>
    <hyperlink xmlns:r="http://schemas.openxmlformats.org/officeDocument/2006/relationships" ref="I140" r:id="rId136"/>
    <hyperlink xmlns:r="http://schemas.openxmlformats.org/officeDocument/2006/relationships" ref="I141" r:id="rId137"/>
    <hyperlink xmlns:r="http://schemas.openxmlformats.org/officeDocument/2006/relationships" ref="I142" r:id="rId138"/>
    <hyperlink xmlns:r="http://schemas.openxmlformats.org/officeDocument/2006/relationships" ref="I143" r:id="rId139"/>
    <hyperlink xmlns:r="http://schemas.openxmlformats.org/officeDocument/2006/relationships" ref="I144" r:id="rId140"/>
    <hyperlink xmlns:r="http://schemas.openxmlformats.org/officeDocument/2006/relationships" ref="I145" r:id="rId141"/>
    <hyperlink xmlns:r="http://schemas.openxmlformats.org/officeDocument/2006/relationships" ref="I146" r:id="rId142"/>
    <hyperlink xmlns:r="http://schemas.openxmlformats.org/officeDocument/2006/relationships" ref="I147" r:id="rId143"/>
    <hyperlink xmlns:r="http://schemas.openxmlformats.org/officeDocument/2006/relationships" ref="I148" r:id="rId144"/>
    <hyperlink xmlns:r="http://schemas.openxmlformats.org/officeDocument/2006/relationships" ref="I149" r:id="rId145"/>
    <hyperlink xmlns:r="http://schemas.openxmlformats.org/officeDocument/2006/relationships" ref="I150" r:id="rId146"/>
    <hyperlink xmlns:r="http://schemas.openxmlformats.org/officeDocument/2006/relationships" ref="I151" r:id="rId147"/>
    <hyperlink xmlns:r="http://schemas.openxmlformats.org/officeDocument/2006/relationships" ref="I152" r:id="rId148"/>
    <hyperlink xmlns:r="http://schemas.openxmlformats.org/officeDocument/2006/relationships" ref="I153" r:id="rId149"/>
    <hyperlink xmlns:r="http://schemas.openxmlformats.org/officeDocument/2006/relationships" ref="I154" r:id="rId150"/>
    <hyperlink xmlns:r="http://schemas.openxmlformats.org/officeDocument/2006/relationships" ref="I155" r:id="rId151"/>
    <hyperlink xmlns:r="http://schemas.openxmlformats.org/officeDocument/2006/relationships" ref="I156" r:id="rId152"/>
    <hyperlink xmlns:r="http://schemas.openxmlformats.org/officeDocument/2006/relationships" ref="I157" r:id="rId153"/>
    <hyperlink xmlns:r="http://schemas.openxmlformats.org/officeDocument/2006/relationships" ref="I158" r:id="rId154"/>
    <hyperlink xmlns:r="http://schemas.openxmlformats.org/officeDocument/2006/relationships" ref="I159" r:id="rId155"/>
    <hyperlink xmlns:r="http://schemas.openxmlformats.org/officeDocument/2006/relationships" ref="I160" r:id="rId156"/>
    <hyperlink xmlns:r="http://schemas.openxmlformats.org/officeDocument/2006/relationships" ref="I161" r:id="rId157"/>
    <hyperlink xmlns:r="http://schemas.openxmlformats.org/officeDocument/2006/relationships" ref="I162" r:id="rId158"/>
    <hyperlink xmlns:r="http://schemas.openxmlformats.org/officeDocument/2006/relationships" ref="I163" r:id="rId159"/>
    <hyperlink xmlns:r="http://schemas.openxmlformats.org/officeDocument/2006/relationships" ref="I164" r:id="rId160"/>
    <hyperlink xmlns:r="http://schemas.openxmlformats.org/officeDocument/2006/relationships" ref="I165" r:id="rId161"/>
    <hyperlink xmlns:r="http://schemas.openxmlformats.org/officeDocument/2006/relationships" ref="I166" r:id="rId162"/>
    <hyperlink xmlns:r="http://schemas.openxmlformats.org/officeDocument/2006/relationships" ref="I167" r:id="rId163"/>
    <hyperlink xmlns:r="http://schemas.openxmlformats.org/officeDocument/2006/relationships" ref="I168" r:id="rId164"/>
    <hyperlink xmlns:r="http://schemas.openxmlformats.org/officeDocument/2006/relationships" ref="I169" r:id="rId165"/>
    <hyperlink xmlns:r="http://schemas.openxmlformats.org/officeDocument/2006/relationships" ref="I170" r:id="rId166"/>
    <hyperlink xmlns:r="http://schemas.openxmlformats.org/officeDocument/2006/relationships" ref="I171" r:id="rId167"/>
    <hyperlink xmlns:r="http://schemas.openxmlformats.org/officeDocument/2006/relationships" ref="I172" r:id="rId168"/>
    <hyperlink xmlns:r="http://schemas.openxmlformats.org/officeDocument/2006/relationships" ref="I173" r:id="rId169"/>
    <hyperlink xmlns:r="http://schemas.openxmlformats.org/officeDocument/2006/relationships" ref="I174" r:id="rId170"/>
    <hyperlink xmlns:r="http://schemas.openxmlformats.org/officeDocument/2006/relationships" ref="I175" r:id="rId171"/>
    <hyperlink xmlns:r="http://schemas.openxmlformats.org/officeDocument/2006/relationships" ref="I176" r:id="rId172"/>
    <hyperlink xmlns:r="http://schemas.openxmlformats.org/officeDocument/2006/relationships" ref="I177" r:id="rId173"/>
    <hyperlink xmlns:r="http://schemas.openxmlformats.org/officeDocument/2006/relationships" ref="I178" r:id="rId174"/>
    <hyperlink xmlns:r="http://schemas.openxmlformats.org/officeDocument/2006/relationships" ref="I179" r:id="rId175"/>
    <hyperlink xmlns:r="http://schemas.openxmlformats.org/officeDocument/2006/relationships" ref="I180" r:id="rId176"/>
    <hyperlink xmlns:r="http://schemas.openxmlformats.org/officeDocument/2006/relationships" ref="I181" r:id="rId177"/>
    <hyperlink xmlns:r="http://schemas.openxmlformats.org/officeDocument/2006/relationships" ref="I182" r:id="rId178"/>
    <hyperlink xmlns:r="http://schemas.openxmlformats.org/officeDocument/2006/relationships" ref="I183" r:id="rId179"/>
    <hyperlink xmlns:r="http://schemas.openxmlformats.org/officeDocument/2006/relationships" ref="I184" r:id="rId180"/>
    <hyperlink xmlns:r="http://schemas.openxmlformats.org/officeDocument/2006/relationships" ref="I185" r:id="rId181"/>
    <hyperlink xmlns:r="http://schemas.openxmlformats.org/officeDocument/2006/relationships" ref="I186" r:id="rId182"/>
    <hyperlink xmlns:r="http://schemas.openxmlformats.org/officeDocument/2006/relationships" ref="I187" r:id="rId183"/>
    <hyperlink xmlns:r="http://schemas.openxmlformats.org/officeDocument/2006/relationships" ref="I188" r:id="rId184"/>
    <hyperlink xmlns:r="http://schemas.openxmlformats.org/officeDocument/2006/relationships" ref="I189" r:id="rId185"/>
    <hyperlink xmlns:r="http://schemas.openxmlformats.org/officeDocument/2006/relationships" ref="I190" r:id="rId186"/>
    <hyperlink xmlns:r="http://schemas.openxmlformats.org/officeDocument/2006/relationships" ref="I191" r:id="rId187"/>
    <hyperlink xmlns:r="http://schemas.openxmlformats.org/officeDocument/2006/relationships" ref="I192" r:id="rId188"/>
    <hyperlink xmlns:r="http://schemas.openxmlformats.org/officeDocument/2006/relationships" ref="I193" r:id="rId189"/>
    <hyperlink xmlns:r="http://schemas.openxmlformats.org/officeDocument/2006/relationships" ref="I194" r:id="rId190"/>
    <hyperlink xmlns:r="http://schemas.openxmlformats.org/officeDocument/2006/relationships" ref="I195" r:id="rId191"/>
    <hyperlink xmlns:r="http://schemas.openxmlformats.org/officeDocument/2006/relationships" ref="I196" r:id="rId192"/>
    <hyperlink xmlns:r="http://schemas.openxmlformats.org/officeDocument/2006/relationships" ref="I197" r:id="rId193"/>
    <hyperlink xmlns:r="http://schemas.openxmlformats.org/officeDocument/2006/relationships" ref="I198" r:id="rId194"/>
    <hyperlink xmlns:r="http://schemas.openxmlformats.org/officeDocument/2006/relationships" ref="I199" r:id="rId195"/>
    <hyperlink xmlns:r="http://schemas.openxmlformats.org/officeDocument/2006/relationships" ref="I200" r:id="rId196"/>
    <hyperlink xmlns:r="http://schemas.openxmlformats.org/officeDocument/2006/relationships" ref="I201" r:id="rId197"/>
    <hyperlink xmlns:r="http://schemas.openxmlformats.org/officeDocument/2006/relationships" ref="I202" r:id="rId198"/>
    <hyperlink xmlns:r="http://schemas.openxmlformats.org/officeDocument/2006/relationships" ref="I203" r:id="rId199"/>
    <hyperlink xmlns:r="http://schemas.openxmlformats.org/officeDocument/2006/relationships" ref="I204" r:id="rId200"/>
    <hyperlink xmlns:r="http://schemas.openxmlformats.org/officeDocument/2006/relationships" ref="I205" r:id="rId201"/>
    <hyperlink xmlns:r="http://schemas.openxmlformats.org/officeDocument/2006/relationships" ref="I206" r:id="rId202"/>
    <hyperlink xmlns:r="http://schemas.openxmlformats.org/officeDocument/2006/relationships" ref="I207" r:id="rId203"/>
    <hyperlink xmlns:r="http://schemas.openxmlformats.org/officeDocument/2006/relationships" ref="I208" r:id="rId204"/>
    <hyperlink xmlns:r="http://schemas.openxmlformats.org/officeDocument/2006/relationships" ref="I209" r:id="rId205"/>
    <hyperlink xmlns:r="http://schemas.openxmlformats.org/officeDocument/2006/relationships" ref="I210" r:id="rId206"/>
    <hyperlink xmlns:r="http://schemas.openxmlformats.org/officeDocument/2006/relationships" ref="I211" r:id="rId207"/>
    <hyperlink xmlns:r="http://schemas.openxmlformats.org/officeDocument/2006/relationships" ref="I212" r:id="rId208"/>
    <hyperlink xmlns:r="http://schemas.openxmlformats.org/officeDocument/2006/relationships" ref="I213" r:id="rId209"/>
    <hyperlink xmlns:r="http://schemas.openxmlformats.org/officeDocument/2006/relationships" ref="I214" r:id="rId210"/>
    <hyperlink xmlns:r="http://schemas.openxmlformats.org/officeDocument/2006/relationships" ref="I215" r:id="rId211"/>
    <hyperlink xmlns:r="http://schemas.openxmlformats.org/officeDocument/2006/relationships" ref="I216" r:id="rId212"/>
    <hyperlink xmlns:r="http://schemas.openxmlformats.org/officeDocument/2006/relationships" ref="I217" r:id="rId213"/>
    <hyperlink xmlns:r="http://schemas.openxmlformats.org/officeDocument/2006/relationships" ref="I218" r:id="rId214"/>
    <hyperlink xmlns:r="http://schemas.openxmlformats.org/officeDocument/2006/relationships" ref="I219" r:id="rId215"/>
    <hyperlink xmlns:r="http://schemas.openxmlformats.org/officeDocument/2006/relationships" ref="I220" r:id="rId216"/>
    <hyperlink xmlns:r="http://schemas.openxmlformats.org/officeDocument/2006/relationships" ref="I221" r:id="rId217"/>
    <hyperlink xmlns:r="http://schemas.openxmlformats.org/officeDocument/2006/relationships" ref="I222" r:id="rId218"/>
    <hyperlink xmlns:r="http://schemas.openxmlformats.org/officeDocument/2006/relationships" ref="I223" r:id="rId219"/>
    <hyperlink xmlns:r="http://schemas.openxmlformats.org/officeDocument/2006/relationships" ref="I224" r:id="rId220"/>
    <hyperlink xmlns:r="http://schemas.openxmlformats.org/officeDocument/2006/relationships" ref="I225" r:id="rId221"/>
    <hyperlink xmlns:r="http://schemas.openxmlformats.org/officeDocument/2006/relationships" ref="I226" r:id="rId222"/>
    <hyperlink xmlns:r="http://schemas.openxmlformats.org/officeDocument/2006/relationships" ref="I227" r:id="rId223"/>
    <hyperlink xmlns:r="http://schemas.openxmlformats.org/officeDocument/2006/relationships" ref="I228" r:id="rId224"/>
    <hyperlink xmlns:r="http://schemas.openxmlformats.org/officeDocument/2006/relationships" ref="I229" r:id="rId225"/>
    <hyperlink xmlns:r="http://schemas.openxmlformats.org/officeDocument/2006/relationships" ref="I230" r:id="rId226"/>
    <hyperlink xmlns:r="http://schemas.openxmlformats.org/officeDocument/2006/relationships" ref="I231" r:id="rId227"/>
    <hyperlink xmlns:r="http://schemas.openxmlformats.org/officeDocument/2006/relationships" ref="I232" r:id="rId228"/>
    <hyperlink xmlns:r="http://schemas.openxmlformats.org/officeDocument/2006/relationships" ref="I233" r:id="rId229"/>
    <hyperlink xmlns:r="http://schemas.openxmlformats.org/officeDocument/2006/relationships" ref="I234" r:id="rId230"/>
    <hyperlink xmlns:r="http://schemas.openxmlformats.org/officeDocument/2006/relationships" ref="I235" r:id="rId231"/>
    <hyperlink xmlns:r="http://schemas.openxmlformats.org/officeDocument/2006/relationships" ref="I236" r:id="rId232"/>
    <hyperlink xmlns:r="http://schemas.openxmlformats.org/officeDocument/2006/relationships" ref="I237" r:id="rId233"/>
    <hyperlink xmlns:r="http://schemas.openxmlformats.org/officeDocument/2006/relationships" ref="I238" r:id="rId234"/>
    <hyperlink xmlns:r="http://schemas.openxmlformats.org/officeDocument/2006/relationships" ref="I239" r:id="rId235"/>
    <hyperlink xmlns:r="http://schemas.openxmlformats.org/officeDocument/2006/relationships" ref="I240" r:id="rId236"/>
    <hyperlink xmlns:r="http://schemas.openxmlformats.org/officeDocument/2006/relationships" ref="I241" r:id="rId237"/>
    <hyperlink xmlns:r="http://schemas.openxmlformats.org/officeDocument/2006/relationships" ref="I242" r:id="rId238"/>
    <hyperlink xmlns:r="http://schemas.openxmlformats.org/officeDocument/2006/relationships" ref="I243" r:id="rId239"/>
    <hyperlink xmlns:r="http://schemas.openxmlformats.org/officeDocument/2006/relationships" ref="I244" r:id="rId240"/>
    <hyperlink xmlns:r="http://schemas.openxmlformats.org/officeDocument/2006/relationships" ref="I245" r:id="rId241"/>
    <hyperlink xmlns:r="http://schemas.openxmlformats.org/officeDocument/2006/relationships" ref="I246" r:id="rId242"/>
    <hyperlink xmlns:r="http://schemas.openxmlformats.org/officeDocument/2006/relationships" ref="I247" r:id="rId243"/>
    <hyperlink xmlns:r="http://schemas.openxmlformats.org/officeDocument/2006/relationships" ref="I248" r:id="rId244"/>
    <hyperlink xmlns:r="http://schemas.openxmlformats.org/officeDocument/2006/relationships" ref="I249" r:id="rId245"/>
    <hyperlink xmlns:r="http://schemas.openxmlformats.org/officeDocument/2006/relationships" ref="I250" r:id="rId246"/>
    <hyperlink xmlns:r="http://schemas.openxmlformats.org/officeDocument/2006/relationships" ref="I251" r:id="rId247"/>
    <hyperlink xmlns:r="http://schemas.openxmlformats.org/officeDocument/2006/relationships" ref="I252" r:id="rId248"/>
    <hyperlink xmlns:r="http://schemas.openxmlformats.org/officeDocument/2006/relationships" ref="I253" r:id="rId249"/>
    <hyperlink xmlns:r="http://schemas.openxmlformats.org/officeDocument/2006/relationships" ref="I254" r:id="rId250"/>
    <hyperlink xmlns:r="http://schemas.openxmlformats.org/officeDocument/2006/relationships" ref="I255" r:id="rId251"/>
    <hyperlink xmlns:r="http://schemas.openxmlformats.org/officeDocument/2006/relationships" ref="I256" r:id="rId252"/>
    <hyperlink xmlns:r="http://schemas.openxmlformats.org/officeDocument/2006/relationships" ref="I257" r:id="rId253"/>
    <hyperlink xmlns:r="http://schemas.openxmlformats.org/officeDocument/2006/relationships" ref="I258" r:id="rId254"/>
    <hyperlink xmlns:r="http://schemas.openxmlformats.org/officeDocument/2006/relationships" ref="I259" r:id="rId255"/>
    <hyperlink xmlns:r="http://schemas.openxmlformats.org/officeDocument/2006/relationships" ref="I260" r:id="rId256"/>
    <hyperlink xmlns:r="http://schemas.openxmlformats.org/officeDocument/2006/relationships" ref="I261" r:id="rId257"/>
    <hyperlink xmlns:r="http://schemas.openxmlformats.org/officeDocument/2006/relationships" ref="I262" r:id="rId258"/>
    <hyperlink xmlns:r="http://schemas.openxmlformats.org/officeDocument/2006/relationships" ref="I263" r:id="rId259"/>
    <hyperlink xmlns:r="http://schemas.openxmlformats.org/officeDocument/2006/relationships" ref="I264" r:id="rId260"/>
    <hyperlink xmlns:r="http://schemas.openxmlformats.org/officeDocument/2006/relationships" ref="I265" r:id="rId261"/>
    <hyperlink xmlns:r="http://schemas.openxmlformats.org/officeDocument/2006/relationships" ref="I266" r:id="rId262"/>
    <hyperlink xmlns:r="http://schemas.openxmlformats.org/officeDocument/2006/relationships" ref="I267" r:id="rId263"/>
    <hyperlink xmlns:r="http://schemas.openxmlformats.org/officeDocument/2006/relationships" ref="I268" r:id="rId264"/>
    <hyperlink xmlns:r="http://schemas.openxmlformats.org/officeDocument/2006/relationships" ref="I269" r:id="rId265"/>
    <hyperlink xmlns:r="http://schemas.openxmlformats.org/officeDocument/2006/relationships" ref="I270" r:id="rId266"/>
    <hyperlink xmlns:r="http://schemas.openxmlformats.org/officeDocument/2006/relationships" ref="I271" r:id="rId267"/>
    <hyperlink xmlns:r="http://schemas.openxmlformats.org/officeDocument/2006/relationships" ref="I272" r:id="rId268"/>
    <hyperlink xmlns:r="http://schemas.openxmlformats.org/officeDocument/2006/relationships" ref="I273" r:id="rId269"/>
    <hyperlink xmlns:r="http://schemas.openxmlformats.org/officeDocument/2006/relationships" ref="I274" r:id="rId270"/>
    <hyperlink xmlns:r="http://schemas.openxmlformats.org/officeDocument/2006/relationships" ref="I275" r:id="rId271"/>
    <hyperlink xmlns:r="http://schemas.openxmlformats.org/officeDocument/2006/relationships" ref="I276" r:id="rId272"/>
    <hyperlink xmlns:r="http://schemas.openxmlformats.org/officeDocument/2006/relationships" ref="I277" r:id="rId273"/>
    <hyperlink xmlns:r="http://schemas.openxmlformats.org/officeDocument/2006/relationships" ref="I278" r:id="rId274"/>
    <hyperlink xmlns:r="http://schemas.openxmlformats.org/officeDocument/2006/relationships" ref="I279" r:id="rId275"/>
    <hyperlink xmlns:r="http://schemas.openxmlformats.org/officeDocument/2006/relationships" ref="I280" r:id="rId276"/>
    <hyperlink xmlns:r="http://schemas.openxmlformats.org/officeDocument/2006/relationships" ref="I281" r:id="rId277"/>
    <hyperlink xmlns:r="http://schemas.openxmlformats.org/officeDocument/2006/relationships" ref="I282" r:id="rId278"/>
    <hyperlink xmlns:r="http://schemas.openxmlformats.org/officeDocument/2006/relationships" ref="I283" r:id="rId279"/>
    <hyperlink xmlns:r="http://schemas.openxmlformats.org/officeDocument/2006/relationships" ref="I284" r:id="rId280"/>
    <hyperlink xmlns:r="http://schemas.openxmlformats.org/officeDocument/2006/relationships" ref="I285" r:id="rId281"/>
    <hyperlink xmlns:r="http://schemas.openxmlformats.org/officeDocument/2006/relationships" ref="I286" r:id="rId282"/>
    <hyperlink xmlns:r="http://schemas.openxmlformats.org/officeDocument/2006/relationships" ref="I287" r:id="rId283"/>
    <hyperlink xmlns:r="http://schemas.openxmlformats.org/officeDocument/2006/relationships" ref="I288" r:id="rId284"/>
    <hyperlink xmlns:r="http://schemas.openxmlformats.org/officeDocument/2006/relationships" ref="I289" r:id="rId285"/>
    <hyperlink xmlns:r="http://schemas.openxmlformats.org/officeDocument/2006/relationships" ref="I290" r:id="rId28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2" t="inlineStr">
        <is>
          <t>About the author</t>
        </is>
      </c>
    </row>
    <row r="2">
      <c r="A2" s="23" t="inlineStr">
        <is>
          <t>Corey Cohen · Licensed Associate Real Estate Broker, The Roebling Team at Compass · Publisher, The Roebling Index</t>
        </is>
      </c>
    </row>
    <row r="3">
      <c r="A3" s="24" t="n"/>
    </row>
    <row r="4">
      <c r="A4" s="25" t="inlineStr">
        <is>
          <t>Corey Cohen is a Manhattan residential broker with The Roebling Team at Compass and publisher of The Roebling Index, the team's building-level research on Manhattan co-ops and condominiums. The Index supplies the evidence; The Roebling Report, Cohen's column, explains what it means for owners, buyers and renters.</t>
        </is>
      </c>
    </row>
    <row r="5">
      <c r="A5" s="24" t="n"/>
    </row>
    <row r="6">
      <c r="A6" s="25" t="inlineStr">
        <is>
          <t>The Roebling Index's study of expiring 421-a tax abatements was the basis for The Wall Street Journal's September 22, 2026 report, "Expiring Property Tax Breaks Are About to Make New York Even More Expensive."</t>
        </is>
      </c>
    </row>
    <row r="7">
      <c r="A7" s="24" t="n"/>
    </row>
    <row r="8">
      <c r="A8" s="25" t="n"/>
    </row>
    <row r="9">
      <c r="A9" s="24" t="n"/>
    </row>
    <row r="10">
      <c r="A10" s="23" t="inlineStr">
        <is>
          <t>CONTACT</t>
        </is>
      </c>
    </row>
    <row r="11">
      <c r="A11" s="25" t="inlineStr">
        <is>
          <t>Corey Cohen, Licensed Associate Real Estate Broker</t>
        </is>
      </c>
    </row>
    <row r="12">
      <c r="A12" s="25" t="inlineStr">
        <is>
          <t>The Roebling Team at Compass</t>
        </is>
      </c>
    </row>
    <row r="13">
      <c r="A13" s="25" t="inlineStr">
        <is>
          <t>2150 Broadway, New York, NY 10023</t>
        </is>
      </c>
    </row>
    <row r="14">
      <c r="A14" s="25" t="inlineStr">
        <is>
          <t>646.939.7375 · c.cohen@compass.com · theroeblingteam.com</t>
        </is>
      </c>
    </row>
    <row r="15">
      <c r="A15" s="24" t="n"/>
    </row>
    <row r="16">
      <c r="A16" s="26" t="inlineStr">
        <is>
          <t>Research, data engineering and analysis by The Roebling Team. The Roebling Team is a team of real estate agents affiliated with Compass, a licensed real estate broker, and abides by equal housing opportunity laws.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2026-10-30T14:53:04Z</dcterms:created>
  <dcterms:modified xsi:type="dcterms:W3CDTF">2026-11-03T18:10:01Z</dcterms:modified>
</cp:coreProperties>
</file>